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718" activeTab="3"/>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'R2'!$A$37:$AW$58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'R1'!$C$1:$AX$50</definedName>
    <definedName name="_xlnm.Print_Area" localSheetId="4">'R2'!$C$1:$AW$59</definedName>
    <definedName name="_xlnm.Print_Area" localSheetId="5">'R3'!$C$1:$AX$59</definedName>
    <definedName name="_xlnm.Print_Area" localSheetId="6">'R4'!$C$1:$AX$48</definedName>
    <definedName name="_xlnm.Print_Area" localSheetId="7">'R5'!$C$1:$AX$53</definedName>
    <definedName name="_xlnm.Print_Area" localSheetId="8">'R6'!$C$1:$AW$44</definedName>
    <definedName name="_xlnm.Print_Area" localSheetId="9">'R7'!$C$1:$O$27</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3" hidden="1">'R1'!$C$1:$AX$50</definedName>
    <definedName name="Z_F9B2AFCD_706F_4A95_97DA_6EDAA648AEE9_.wvu.PrintArea" localSheetId="4" hidden="1">'R2'!$C$1:$AW$59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'R7'!$C$1:$O$27</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1"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12"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13" authorId="0">
      <text>
        <r>
          <rPr>
            <sz val="8"/>
            <color indexed="8"/>
            <rFont val="Arial"/>
            <family val="2"/>
          </rPr>
          <t>L’ensemble des lampes, des petits équipements et des petits équipements d’informatiques et de télécommunications. Voir les définitions de chacun ci-dessous.</t>
        </r>
      </text>
    </comment>
    <comment ref="D14" authorId="0">
      <text>
        <r>
          <rPr>
            <sz val="8"/>
            <color indexed="8"/>
            <rFont val="Arial"/>
            <family val="2"/>
          </rPr>
          <t>Comprend les déchets provenant de : lampes fluorescentes compactes (y c. retrofit ou non retrofit); lampes à tube fluorescent rectiligne; lampes spéciales (p. ex. mercure à usage professionnel, vapeur de sodium à haute ou basse pression); et lampes LED (y c. lampes LED retrofit).</t>
        </r>
      </text>
    </comment>
    <comment ref="D15"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16"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 ref="D21" authorId="0">
      <text>
        <r>
          <rPr>
            <sz val="8"/>
            <color indexed="8"/>
            <rFont val="Arial"/>
            <family val="2"/>
          </rPr>
          <t>L’ensemble des lampes, des petits équipements et des petits équipements d’informatiques et de télécommunications. Voir les définitions de chacun ci-dessous.</t>
        </r>
      </text>
    </comment>
    <comment ref="D22" authorId="0">
      <text>
        <r>
          <rPr>
            <sz val="8"/>
            <color indexed="8"/>
            <rFont val="Arial"/>
            <family val="2"/>
          </rPr>
          <t>Comprend les déchets provenant de: lampes fluorescentes compactes (y c. retrofit ou non retrofit); lampes à tube fluorescent rectiligne; lampes spéciales (p. ex. mercure à usage professionnel, vapeur de sodium à haute ou basse pression); et lampes LED (y c. lampes LED retrofit).</t>
        </r>
      </text>
    </comment>
    <comment ref="D18"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9"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20"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23"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24"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List>
</comments>
</file>

<file path=xl/sharedStrings.xml><?xml version="1.0" encoding="utf-8"?>
<sst xmlns="http://schemas.openxmlformats.org/spreadsheetml/2006/main" count="1048" uniqueCount="416">
  <si>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</si>
  <si>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</si>
  <si>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</si>
  <si>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</si>
  <si>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</si>
  <si>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</si>
  <si>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</si>
  <si>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</si>
  <si>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</si>
  <si>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</si>
  <si>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</si>
  <si>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</si>
  <si>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</si>
  <si>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</si>
  <si>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</si>
  <si>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</si>
  <si>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</si>
  <si>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</si>
  <si>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</si>
  <si>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</si>
  <si>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</si>
  <si>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</si>
  <si>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</si>
  <si>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</si>
  <si>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</si>
  <si>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</si>
  <si>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</si>
  <si>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</si>
  <si>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</si>
  <si>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</si>
  <si>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</si>
  <si>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</si>
  <si>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</si>
  <si>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</si>
  <si>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</si>
  <si>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</si>
  <si>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</si>
  <si>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</si>
  <si>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</si>
  <si>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</si>
  <si>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</si>
  <si>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</si>
  <si>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</si>
  <si>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</si>
  <si>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</si>
  <si>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</si>
  <si>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</si>
  <si>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</si>
  <si>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</si>
  <si>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</si>
  <si>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</si>
  <si>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</si>
  <si>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</si>
  <si>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</si>
  <si>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</si>
  <si>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</si>
  <si>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</si>
  <si>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</si>
  <si>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</si>
  <si>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</si>
  <si>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</si>
  <si>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</si>
  <si>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</si>
  <si>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</si>
  <si>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</si>
  <si>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</si>
  <si>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</si>
  <si>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</si>
  <si>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</si>
  <si>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</si>
  <si>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</si>
  <si>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</si>
  <si>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</si>
  <si>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</si>
  <si>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</si>
  <si>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</si>
  <si>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</si>
  <si>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</si>
  <si>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</si>
  <si>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</si>
  <si>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</si>
  <si>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</si>
  <si>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</si>
  <si>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</si>
  <si>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</si>
  <si>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</si>
  <si>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</si>
  <si>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</si>
  <si>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</si>
  <si>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</si>
  <si>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</si>
  <si>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</si>
  <si>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</si>
  <si>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</si>
  <si>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</si>
  <si>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</si>
  <si>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</si>
  <si>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</si>
  <si>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</si>
  <si>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</si>
  <si>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</si>
  <si>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</si>
  <si>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</si>
  <si>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</si>
  <si>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</si>
  <si>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</si>
  <si>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</si>
  <si>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</si>
  <si>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</si>
  <si>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</si>
  <si>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</si>
  <si>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</si>
  <si>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</si>
  <si>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</si>
  <si>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</si>
  <si>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</si>
  <si>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</si>
  <si>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</si>
  <si>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</si>
  <si>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</si>
  <si>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</si>
  <si>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</si>
  <si>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</si>
  <si>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</si>
  <si>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</si>
  <si>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</si>
  <si>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</si>
  <si>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</si>
  <si>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</si>
  <si>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</si>
  <si>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</si>
  <si>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</si>
  <si>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</si>
  <si>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</si>
  <si>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</si>
  <si>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</si>
  <si>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</si>
  <si>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</si>
  <si>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</si>
  <si>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</si>
  <si>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</si>
  <si>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</si>
  <si>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</si>
  <si>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</si>
  <si>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</si>
  <si>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</si>
  <si>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</si>
  <si>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</si>
  <si>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</si>
  <si>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</si>
  <si>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</si>
  <si>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</si>
  <si>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</si>
  <si>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</si>
  <si>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</si>
  <si>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</si>
  <si>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</si>
  <si>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</si>
  <si>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</si>
  <si>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</si>
  <si>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</si>
  <si>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</si>
  <si>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</si>
  <si>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</si>
  <si>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</si>
  <si>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</si>
  <si>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</si>
  <si>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</si>
  <si>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</si>
  <si>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</si>
  <si>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</si>
  <si>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</si>
  <si>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</si>
  <si>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</si>
  <si>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</si>
  <si>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</si>
  <si>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</si>
  <si>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</si>
  <si>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</si>
  <si>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</si>
  <si>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</si>
  <si>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</si>
  <si>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</si>
  <si>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</si>
  <si>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</si>
  <si>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</si>
  <si>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</si>
  <si>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</si>
  <si>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</si>
  <si>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</si>
  <si>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</si>
  <si>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</si>
  <si>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</si>
  <si>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</si>
  <si>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</si>
  <si>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</si>
  <si>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</si>
  <si>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</si>
  <si>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</si>
  <si>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</si>
  <si>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</si>
  <si>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</si>
  <si>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</si>
  <si>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</si>
  <si>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</si>
  <si>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</si>
  <si>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</si>
  <si>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</si>
  <si>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</si>
  <si>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</si>
  <si>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</si>
  <si>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</si>
  <si>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</si>
  <si>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</si>
  <si>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</si>
  <si>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</si>
  <si>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</si>
  <si>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</si>
  <si>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</si>
  <si>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</si>
  <si>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</si>
  <si>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</si>
  <si>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</si>
  <si>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</si>
  <si>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</si>
  <si>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</si>
  <si>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</si>
  <si>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</si>
  <si>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</si>
  <si>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</si>
  <si>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</si>
  <si>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</si>
  <si>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</si>
  <si>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</si>
  <si>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</si>
  <si>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</si>
  <si>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</si>
  <si>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</si>
  <si>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</si>
  <si>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</si>
  <si>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</si>
  <si>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</si>
  <si>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</si>
  <si>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</si>
  <si>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</si>
  <si>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</si>
  <si>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</si>
  <si>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</si>
  <si>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</si>
  <si>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</si>
  <si>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</si>
  <si>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</si>
  <si>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</si>
  <si>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</si>
  <si>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</si>
  <si>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</si>
  <si>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</si>
  <si>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</si>
  <si>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</si>
  <si>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</si>
  <si>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</si>
  <si>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</si>
  <si>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</si>
  <si>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</si>
  <si>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</si>
  <si>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</si>
  <si>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</si>
  <si>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</si>
  <si>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</si>
  <si>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</si>
  <si>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</si>
  <si>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</si>
  <si>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</si>
  <si>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</si>
  <si>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</si>
  <si>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</si>
  <si>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</si>
  <si>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</si>
  <si>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</si>
  <si>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</si>
  <si>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</si>
  <si>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</si>
  <si>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</si>
  <si>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</si>
  <si>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</si>
  <si>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</si>
  <si>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</si>
  <si>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</si>
  <si>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</si>
  <si>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</si>
  <si>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</si>
  <si>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</si>
  <si>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</si>
  <si>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</si>
  <si>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</si>
  <si>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</si>
  <si>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</si>
  <si>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</si>
  <si>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</si>
  <si>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</si>
  <si>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</si>
  <si>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</si>
  <si>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</si>
  <si>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</si>
  <si>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</si>
  <si>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</si>
  <si>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</si>
  <si>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</si>
  <si>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</si>
  <si>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</si>
  <si>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</si>
  <si>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</si>
  <si>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</si>
  <si>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</si>
  <si>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</si>
  <si>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</si>
  <si>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</si>
  <si>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</si>
  <si>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</si>
  <si>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</si>
  <si>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</si>
  <si>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</si>
  <si>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</si>
  <si>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</si>
  <si>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</si>
  <si>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</si>
  <si>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</si>
  <si>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</si>
  <si>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</si>
  <si>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</si>
  <si>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</si>
  <si>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</si>
  <si>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</si>
  <si>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</si>
  <si>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</si>
  <si>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</si>
  <si>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</si>
  <si>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</si>
  <si>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</si>
  <si>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</si>
  <si>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</si>
  <si>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</si>
  <si>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</si>
  <si>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</si>
  <si>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</si>
  <si>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</si>
  <si>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</si>
  <si>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</si>
  <si>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</si>
  <si>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</si>
  <si>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</si>
  <si>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</si>
  <si>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</si>
  <si>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</si>
  <si>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</si>
  <si>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</si>
  <si>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</si>
  <si>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</si>
  <si>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</si>
  <si>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</si>
  <si>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</si>
  <si>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 xml:space="preserve">Ce tableau recueille des données intégrales sur la production et la collecte des déchets électroniques. Les déchets électroniques désignent tous les équipements électriques et électroniques (EEE) et leurs composants qui sont considérés comme déchets par le propriétaire sans l’intention de les réutiliser. Dans ce tableau, les déchets électroniques sont classés en groupes :  gros équipements ; écrans, moniteurs, et équipements ayant des écrans ; les équipements d’échangeur de chaleur ; les petits déchets électroniques (comprenant les lampes, petits équipements et les petits équipements d’informatiques et de télécommunications). C’est la première tentative pour la collecte de statistiques pour les déchets électroniques dans leurs catégories raffinées. </t>
  </si>
  <si>
    <t>R6,2 &amp; R6,10</t>
  </si>
  <si>
    <t>R6,3 &amp; R6,11</t>
  </si>
  <si>
    <t>R6,4 &amp; R6,12</t>
  </si>
  <si>
    <t>R6,5 &amp; R6,13</t>
  </si>
  <si>
    <t>R6,6 &amp; R6,14</t>
  </si>
  <si>
    <t>R6,7 &amp; R6,15</t>
  </si>
  <si>
    <t>R6,8 &amp; R6,16</t>
  </si>
  <si>
    <t>Écrans, moniteurs et équipement contenant des écrans</t>
  </si>
  <si>
    <t>Gros équipement</t>
  </si>
  <si>
    <t>Écrans, moniteurs et équipement contenant des écrans (..)</t>
  </si>
  <si>
    <t>Équipement d'échange de température (équipement de refroidissement et de congélation)</t>
  </si>
  <si>
    <t>Petits déchets électroniques (=6+7+8)</t>
  </si>
  <si>
    <t>Petits déchets électroniques</t>
  </si>
  <si>
    <t>L’ensemble des lampes, des petits équipements et des petits équipements d’informatiques et de télécommunications. Voir les définitions de chacun ci-dessous.</t>
  </si>
  <si>
    <t>Les lampes</t>
  </si>
  <si>
    <t>Petit équipement</t>
  </si>
  <si>
    <t>Petits équipements informatiques et de télécommunications</t>
  </si>
  <si>
    <t xml:space="preserve">Par la poste: UN Statistics Division, Environment Statistics Section,  DC2 -1516, 2 United Nations Plaza,  New York, New York, 10017, USA </t>
  </si>
  <si>
    <t>Par téléphone : Reena Shah au +1 212 963 4586, ou Marcus Newbury au +1 212 963 0092, ou  Xuan Che at +1 (917) 367-9065, ou Robin Carrington au +1 212 963 6234.</t>
  </si>
  <si>
    <t>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t>
  </si>
  <si>
    <t>Comprend les déchets provenant de : ordinateurs portables (y c. tablettes); moniteurs à écran plat (LCD, LED); télévisions à écran plat (LCD, LED, Plasma); télévisions à tube cathodique; et télévisions à écran plat (LCD, LED, Plasma).</t>
  </si>
  <si>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</si>
  <si>
    <t>Comprend les déchets provenant de : lampes fluorescentes compactes (y c. retrofit ou non retrofit); lampes à tube fluorescent rectiligne; lampes spéciales (p. ex. mercure à usage professionnel, vapeur de sodium à haute ou basse pression); et lampes LED (y c. lampes LED retrofit).</t>
  </si>
  <si>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</si>
  <si>
    <t>Comprend les déchets provenant de :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</si>
  <si>
    <t>Line 2 + 3</t>
  </si>
  <si>
    <r>
      <t>of which</t>
    </r>
    <r>
      <rPr>
        <sz val="8"/>
        <rFont val="Arial"/>
        <family val="2"/>
      </rPr>
      <t>: food waste and garden waste</t>
    </r>
  </si>
  <si>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</si>
  <si>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</si>
  <si>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</si>
  <si>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</si>
  <si>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</si>
  <si>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</si>
  <si>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</si>
  <si>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</si>
  <si>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</si>
  <si>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</si>
  <si>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r>
      <t xml:space="preserve">dont:
</t>
    </r>
    <r>
      <rPr>
        <sz val="8"/>
        <rFont val="Arial"/>
        <family val="2"/>
      </rPr>
      <t xml:space="preserve">     Recyclés </t>
    </r>
  </si>
  <si>
    <r>
      <rPr>
        <i/>
        <sz val="8"/>
        <rFont val="Arial"/>
        <family val="2"/>
      </rPr>
      <t>dont :</t>
    </r>
    <r>
      <rPr>
        <sz val="8"/>
        <rFont val="Arial"/>
        <family val="2"/>
      </rPr>
      <t xml:space="preserve">
        Gros équipement</t>
    </r>
  </si>
  <si>
    <r>
      <rPr>
        <i/>
        <sz val="8"/>
        <rFont val="Arial"/>
        <family val="2"/>
      </rPr>
      <t>dont :</t>
    </r>
    <r>
      <rPr>
        <sz val="8"/>
        <rFont val="Arial"/>
        <family val="2"/>
      </rPr>
      <t xml:space="preserve"> les lampes</t>
    </r>
  </si>
  <si>
    <r>
      <rPr>
        <i/>
        <sz val="8"/>
        <rFont val="Arial"/>
        <family val="2"/>
      </rPr>
      <t>dont :</t>
    </r>
    <r>
      <rPr>
        <sz val="8"/>
        <rFont val="Arial"/>
        <family val="2"/>
      </rPr>
      <t xml:space="preserve"> petit équipement</t>
    </r>
  </si>
  <si>
    <r>
      <rPr>
        <i/>
        <sz val="8"/>
        <rFont val="Arial"/>
        <family val="2"/>
      </rPr>
      <t xml:space="preserve">dont : </t>
    </r>
    <r>
      <rPr>
        <sz val="8"/>
        <rFont val="Arial"/>
        <family val="2"/>
      </rPr>
      <t xml:space="preserve">
petit équipement informatique et de télécommunications</t>
    </r>
  </si>
  <si>
    <r>
      <rPr>
        <i/>
        <sz val="8"/>
        <rFont val="Arial"/>
        <family val="2"/>
      </rPr>
      <t>dont :</t>
    </r>
    <r>
      <rPr>
        <sz val="8"/>
        <rFont val="Arial"/>
        <family val="2"/>
      </rPr>
      <t xml:space="preserve"> 
petit équipement informatique et de télécommunications</t>
    </r>
  </si>
  <si>
    <t>QUESTIONNAIRE 2022 SUR LES STATISTIQUES DE L’ENVIRONNEMENT</t>
  </si>
  <si>
    <t xml:space="preserve">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 </t>
  </si>
  <si>
    <t>Existe-t-il une stratégie nationale de gestion des déchets électroniques (e-déchets) ? O/N. Si oui, veuillez décrire.</t>
  </si>
  <si>
    <t>Existe-t-il une politique nationale sur les déchets électroniques (e-déchets) ? O/N. Si oui, veuillez décrire.</t>
  </si>
  <si>
    <t>Existe-t-il une législation nationale sur les déchets électroniques (e-waste) ? O/N. Si oui, veuillez décrire.</t>
  </si>
  <si>
    <t>Line 9 = 100%</t>
  </si>
  <si>
    <t/>
  </si>
  <si>
    <t>Burkina Faso</t>
  </si>
  <si>
    <t>Ouagadougou</t>
  </si>
  <si>
    <t>Art 59 du Code de l'Environnement : Loi N006-2013/AN Portant code de l'Environnement du BF( Tout dechets en provenance de l'etranger est présumé dangereux).</t>
  </si>
  <si>
    <t>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</si>
</sst>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mm/dd/yyyy\ hh:mm:ss"/>
  </numFmts>
  <fonts count="110">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8"/>
      <color indexed="18"/>
      <name val="Arial"/>
      <family val="2"/>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style="hair">
        <color indexed="8"/>
      </left>
      <right style="hair">
        <color indexed="8"/>
      </right>
      <top style="thin">
        <color indexed="8"/>
      </top>
      <bottom style="hair">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style="hair">
        <color indexed="8"/>
      </left>
      <right style="hair">
        <color indexed="8"/>
      </right>
      <top>
        <color indexed="63"/>
      </top>
      <bottom style="thin"/>
    </border>
    <border>
      <left style="hair"/>
      <right style="hair">
        <color indexed="8"/>
      </right>
      <top style="hair">
        <color indexed="8"/>
      </top>
      <bottom style="thin"/>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style="hair">
        <color indexed="8"/>
      </left>
      <right style="hair">
        <color indexed="8"/>
      </right>
      <top style="thin"/>
      <bottom style="thin"/>
    </border>
    <border>
      <left style="hair">
        <color indexed="8"/>
      </left>
      <right style="hair">
        <color indexed="8"/>
      </right>
      <top style="hair">
        <color indexed="8"/>
      </top>
      <bottom>
        <color indexed="63"/>
      </bottom>
    </border>
    <border>
      <left style="hair"/>
      <right style="hair"/>
      <top>
        <color indexed="63"/>
      </top>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right style="hair">
        <color indexed="8"/>
      </right>
      <top style="hair"/>
      <bottom style="hair"/>
    </border>
    <border>
      <left>
        <color indexed="63"/>
      </left>
      <right style="thin">
        <color indexed="8"/>
      </right>
      <top>
        <color indexed="63"/>
      </top>
      <bottom style="thin"/>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style="medium"/>
      <right style="thin"/>
      <top style="medium"/>
      <bottom style="thin"/>
    </border>
    <border>
      <left style="hair">
        <color indexed="8"/>
      </left>
      <right style="hair">
        <color indexed="8"/>
      </right>
      <top>
        <color indexed="63"/>
      </top>
      <bottom style="mediu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color indexed="63"/>
      </top>
      <bottom style="medium">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thin">
        <color indexed="22"/>
      </left>
      <right style="thin">
        <color indexed="22"/>
      </right>
      <top style="thin">
        <color indexed="22"/>
      </top>
      <bottom style="medium"/>
    </border>
    <border>
      <left>
        <color indexed="63"/>
      </left>
      <right style="hair">
        <color indexed="8"/>
      </right>
      <top style="thin"/>
      <bottom style="thin"/>
    </border>
    <border>
      <left style="hair"/>
      <right style="hair"/>
      <top style="thin"/>
      <bottom style="thin"/>
    </border>
    <border>
      <left>
        <color indexed="63"/>
      </left>
      <right style="hair"/>
      <top style="hair"/>
      <bottom style="hair"/>
    </border>
    <border>
      <left>
        <color indexed="63"/>
      </left>
      <right style="hair"/>
      <top style="hair"/>
      <bottom style="thin"/>
    </border>
    <border>
      <left>
        <color indexed="63"/>
      </left>
      <right style="hair"/>
      <top style="thin"/>
      <bottom>
        <color indexed="63"/>
      </bottom>
    </border>
    <border>
      <left style="hair">
        <color indexed="8"/>
      </left>
      <right style="hair"/>
      <top style="hair"/>
      <bottom style="hair"/>
    </border>
    <border>
      <left>
        <color indexed="63"/>
      </left>
      <right style="hair">
        <color indexed="8"/>
      </right>
      <top>
        <color indexed="63"/>
      </top>
      <bottom style="hair">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hair">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color indexed="63"/>
      </top>
      <bottom>
        <color indexed="63"/>
      </bottom>
    </border>
    <border>
      <left>
        <color indexed="63"/>
      </left>
      <right>
        <color indexed="63"/>
      </right>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xf numFmtId="0" fontId="0" fillId="0" borderId="0" applyNumberFormat="0" applyFont="0" applyFill="0" applyBorder="0" applyProtection="0">
      <alignment wrapText="1"/>
    </xf>
    <xf numFmtId="171"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131">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5"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6"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6"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4"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5" borderId="0" xfId="0" applyFont="1" applyFill="1" applyBorder="1" applyAlignment="1" applyProtection="1">
      <alignment horizontal="left"/>
      <protection locked="0"/>
    </xf>
    <xf numFmtId="0" fontId="25"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6" borderId="0" xfId="0" applyFont="1" applyFill="1" applyBorder="1" applyAlignment="1">
      <alignment/>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21" fillId="35"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6" borderId="0" xfId="0" applyNumberFormat="1" applyFont="1" applyFill="1" applyAlignment="1">
      <alignment horizontal="center"/>
    </xf>
    <xf numFmtId="2" fontId="18" fillId="36"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4"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3" fillId="35"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6"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5"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6"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6" borderId="0" xfId="0" applyFont="1" applyFill="1" applyBorder="1" applyAlignment="1">
      <alignment/>
    </xf>
    <xf numFmtId="0" fontId="33" fillId="0" borderId="27" xfId="0" applyNumberFormat="1" applyFont="1" applyBorder="1" applyAlignment="1" applyProtection="1">
      <alignment horizontal="center" vertical="center"/>
      <protection locked="0"/>
    </xf>
    <xf numFmtId="0" fontId="34" fillId="0" borderId="27" xfId="0" applyFont="1" applyFill="1" applyBorder="1" applyAlignment="1" applyProtection="1">
      <alignment horizontal="center"/>
      <protection locked="0"/>
    </xf>
    <xf numFmtId="0" fontId="21" fillId="35"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6"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6" borderId="0" xfId="0" applyNumberFormat="1" applyFont="1" applyFill="1" applyAlignment="1">
      <alignment horizontal="center"/>
    </xf>
    <xf numFmtId="0" fontId="18" fillId="35"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6"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6"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6"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5"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5"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6"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6"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6" borderId="0" xfId="0" applyNumberFormat="1" applyFont="1" applyFill="1" applyAlignment="1">
      <alignment horizontal="left" vertical="center"/>
    </xf>
    <xf numFmtId="0" fontId="36" fillId="35"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6" fillId="36"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8" xfId="0" applyNumberFormat="1"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1" fillId="0" borderId="30" xfId="0" applyFont="1" applyFill="1" applyBorder="1" applyAlignment="1">
      <alignment horizontal="left" vertical="top" wrapText="1"/>
    </xf>
    <xf numFmtId="0" fontId="14"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2" borderId="19" xfId="0" applyFont="1" applyFill="1" applyBorder="1" applyAlignment="1">
      <alignment horizontal="center"/>
    </xf>
    <xf numFmtId="0" fontId="36" fillId="32"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6"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43" fillId="0" borderId="0" xfId="0" applyNumberFormat="1" applyFont="1" applyFill="1" applyBorder="1" applyAlignment="1">
      <alignment horizontal="center" vertical="top" wrapText="1"/>
    </xf>
    <xf numFmtId="0" fontId="36" fillId="0" borderId="27"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7"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21" fillId="0" borderId="0" xfId="0" applyNumberFormat="1" applyFont="1" applyFill="1" applyBorder="1" applyAlignment="1">
      <alignment wrapText="1"/>
    </xf>
    <xf numFmtId="0" fontId="0" fillId="32" borderId="0" xfId="0" applyFont="1" applyFill="1" applyAlignment="1">
      <alignment/>
    </xf>
    <xf numFmtId="0" fontId="6" fillId="32" borderId="0" xfId="0" applyFont="1" applyFill="1" applyBorder="1" applyAlignment="1">
      <alignment horizontal="left"/>
    </xf>
    <xf numFmtId="0" fontId="8" fillId="32" borderId="0" xfId="0" applyFont="1" applyFill="1" applyBorder="1" applyAlignment="1" applyProtection="1">
      <alignment horizontal="left"/>
      <protection locked="0"/>
    </xf>
    <xf numFmtId="0" fontId="9"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32" xfId="0" applyFill="1" applyBorder="1" applyAlignment="1">
      <alignment/>
    </xf>
    <xf numFmtId="0" fontId="19" fillId="32" borderId="32" xfId="0" applyFont="1" applyFill="1" applyBorder="1" applyAlignment="1">
      <alignment/>
    </xf>
    <xf numFmtId="0" fontId="19" fillId="32" borderId="0" xfId="0" applyFont="1" applyFill="1" applyBorder="1" applyAlignment="1">
      <alignment/>
    </xf>
    <xf numFmtId="0" fontId="19" fillId="32" borderId="0" xfId="0" applyFont="1" applyFill="1" applyAlignment="1">
      <alignment/>
    </xf>
    <xf numFmtId="0" fontId="18" fillId="32" borderId="33" xfId="0" applyFont="1" applyFill="1" applyBorder="1" applyAlignment="1">
      <alignment horizontal="center"/>
    </xf>
    <xf numFmtId="0" fontId="18" fillId="32" borderId="0" xfId="0" applyFont="1" applyFill="1" applyBorder="1" applyAlignment="1">
      <alignment horizontal="center"/>
    </xf>
    <xf numFmtId="0" fontId="18" fillId="32" borderId="0" xfId="0" applyFont="1" applyFill="1" applyBorder="1" applyAlignment="1" applyProtection="1">
      <alignment horizontal="center" vertical="center" wrapText="1"/>
      <protection locked="0"/>
    </xf>
    <xf numFmtId="0" fontId="18" fillId="32" borderId="0" xfId="0" applyFont="1" applyFill="1" applyBorder="1" applyAlignment="1" applyProtection="1">
      <alignment horizontal="center" vertical="center"/>
      <protection locked="0"/>
    </xf>
    <xf numFmtId="0" fontId="36" fillId="32" borderId="0" xfId="0" applyNumberFormat="1" applyFont="1" applyFill="1" applyBorder="1" applyAlignment="1" applyProtection="1">
      <alignment horizontal="left" vertical="center" wrapText="1"/>
      <protection locked="0"/>
    </xf>
    <xf numFmtId="0" fontId="21" fillId="32" borderId="0" xfId="0" applyFont="1" applyFill="1" applyBorder="1" applyAlignment="1">
      <alignment horizontal="left"/>
    </xf>
    <xf numFmtId="0" fontId="30" fillId="32" borderId="0" xfId="0" applyFont="1" applyFill="1" applyBorder="1" applyAlignment="1">
      <alignment horizontal="right" wrapText="1"/>
    </xf>
    <xf numFmtId="0" fontId="0" fillId="32" borderId="0" xfId="0" applyFont="1" applyFill="1" applyBorder="1" applyAlignment="1">
      <alignment/>
    </xf>
    <xf numFmtId="0" fontId="0" fillId="32" borderId="0" xfId="0" applyFont="1" applyFill="1" applyBorder="1" applyAlignment="1" applyProtection="1">
      <alignment/>
      <protection locked="0"/>
    </xf>
    <xf numFmtId="0" fontId="8" fillId="32" borderId="0" xfId="0" applyFont="1" applyFill="1" applyAlignment="1">
      <alignment/>
    </xf>
    <xf numFmtId="0" fontId="8" fillId="32" borderId="0" xfId="0" applyFont="1" applyFill="1" applyBorder="1" applyAlignment="1">
      <alignment/>
    </xf>
    <xf numFmtId="0" fontId="7" fillId="32" borderId="0" xfId="0" applyFont="1" applyFill="1" applyBorder="1" applyAlignment="1" applyProtection="1">
      <alignment/>
      <protection locked="0"/>
    </xf>
    <xf numFmtId="0" fontId="8"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18" fillId="32" borderId="18" xfId="0" applyFont="1" applyFill="1" applyBorder="1" applyAlignment="1">
      <alignment horizontal="center"/>
    </xf>
    <xf numFmtId="0" fontId="18" fillId="32" borderId="18" xfId="0" applyFont="1" applyFill="1" applyBorder="1" applyAlignment="1">
      <alignment horizontal="left" wrapText="1" indent="1"/>
    </xf>
    <xf numFmtId="0" fontId="18" fillId="32" borderId="18" xfId="0" applyNumberFormat="1" applyFont="1" applyFill="1" applyBorder="1" applyAlignment="1" applyProtection="1">
      <alignment horizontal="center"/>
      <protection locked="0"/>
    </xf>
    <xf numFmtId="0" fontId="18" fillId="32" borderId="20" xfId="0" applyFont="1" applyFill="1" applyBorder="1" applyAlignment="1">
      <alignment horizontal="center"/>
    </xf>
    <xf numFmtId="0" fontId="18" fillId="32" borderId="25" xfId="0" applyNumberFormat="1" applyFont="1" applyFill="1" applyBorder="1" applyAlignment="1" applyProtection="1">
      <alignment horizontal="center"/>
      <protection locked="0"/>
    </xf>
    <xf numFmtId="0" fontId="36" fillId="32" borderId="25" xfId="0" applyNumberFormat="1" applyFont="1" applyFill="1" applyBorder="1" applyAlignment="1" applyProtection="1">
      <alignment horizontal="left" vertical="center" wrapText="1"/>
      <protection locked="0"/>
    </xf>
    <xf numFmtId="0" fontId="18" fillId="32" borderId="18" xfId="0" applyNumberFormat="1" applyFont="1" applyFill="1" applyBorder="1" applyAlignment="1" applyProtection="1">
      <alignment horizontal="center" wrapText="1"/>
      <protection/>
    </xf>
    <xf numFmtId="0" fontId="18" fillId="32" borderId="25" xfId="0" applyNumberFormat="1" applyFont="1" applyFill="1" applyBorder="1" applyAlignment="1" applyProtection="1">
      <alignment horizontal="center" wrapText="1"/>
      <protection/>
    </xf>
    <xf numFmtId="2" fontId="21" fillId="32" borderId="0" xfId="0" applyNumberFormat="1" applyFont="1" applyFill="1" applyBorder="1" applyAlignment="1">
      <alignment horizontal="center"/>
    </xf>
    <xf numFmtId="0" fontId="33" fillId="32" borderId="0" xfId="0" applyFont="1" applyFill="1" applyBorder="1" applyAlignment="1">
      <alignment horizontal="left"/>
    </xf>
    <xf numFmtId="0" fontId="34" fillId="32" borderId="0" xfId="0" applyFont="1" applyFill="1" applyBorder="1" applyAlignment="1">
      <alignment/>
    </xf>
    <xf numFmtId="2" fontId="18"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protection locked="0"/>
    </xf>
    <xf numFmtId="2" fontId="7" fillId="32" borderId="0" xfId="0" applyNumberFormat="1" applyFont="1" applyFill="1" applyBorder="1" applyAlignment="1" applyProtection="1">
      <alignment horizontal="left"/>
      <protection locked="0"/>
    </xf>
    <xf numFmtId="2" fontId="8" fillId="32" borderId="0" xfId="0" applyNumberFormat="1" applyFont="1" applyFill="1" applyBorder="1" applyAlignment="1" applyProtection="1">
      <alignment horizontal="left"/>
      <protection locked="0"/>
    </xf>
    <xf numFmtId="2" fontId="8" fillId="32" borderId="0" xfId="0" applyNumberFormat="1" applyFont="1" applyFill="1" applyBorder="1" applyAlignment="1">
      <alignment horizontal="left"/>
    </xf>
    <xf numFmtId="0" fontId="34" fillId="32" borderId="0" xfId="0" applyFont="1" applyFill="1" applyBorder="1" applyAlignment="1">
      <alignment horizontal="left"/>
    </xf>
    <xf numFmtId="0" fontId="18" fillId="32" borderId="34" xfId="0" applyFont="1" applyFill="1" applyBorder="1" applyAlignment="1">
      <alignment horizontal="center"/>
    </xf>
    <xf numFmtId="0" fontId="21" fillId="32" borderId="35" xfId="0" applyFont="1" applyFill="1" applyBorder="1" applyAlignment="1">
      <alignment horizontal="left" wrapText="1"/>
    </xf>
    <xf numFmtId="0" fontId="18" fillId="32" borderId="19" xfId="0" applyNumberFormat="1" applyFont="1" applyFill="1" applyBorder="1" applyAlignment="1" applyProtection="1">
      <alignment horizontal="center"/>
      <protection locked="0"/>
    </xf>
    <xf numFmtId="0" fontId="21" fillId="32" borderId="35" xfId="0" applyFont="1" applyFill="1" applyBorder="1" applyAlignment="1">
      <alignment wrapText="1"/>
    </xf>
    <xf numFmtId="2" fontId="18" fillId="32" borderId="0" xfId="0" applyNumberFormat="1" applyFont="1" applyFill="1" applyAlignment="1">
      <alignment horizontal="center"/>
    </xf>
    <xf numFmtId="0" fontId="34" fillId="32" borderId="0" xfId="0" applyFont="1" applyFill="1" applyAlignment="1">
      <alignment/>
    </xf>
    <xf numFmtId="0" fontId="18" fillId="32" borderId="27" xfId="0" applyFont="1" applyFill="1" applyBorder="1" applyAlignment="1">
      <alignment horizontal="center"/>
    </xf>
    <xf numFmtId="2" fontId="18" fillId="32" borderId="0" xfId="0" applyNumberFormat="1" applyFont="1" applyFill="1" applyBorder="1" applyAlignment="1">
      <alignment horizontal="center"/>
    </xf>
    <xf numFmtId="0" fontId="33" fillId="32" borderId="0" xfId="0" applyFont="1" applyFill="1" applyBorder="1" applyAlignment="1">
      <alignment/>
    </xf>
    <xf numFmtId="0" fontId="18" fillId="32" borderId="36" xfId="0" applyFont="1" applyFill="1" applyBorder="1" applyAlignment="1">
      <alignment horizontal="center"/>
    </xf>
    <xf numFmtId="0" fontId="21" fillId="32" borderId="27" xfId="0" applyFont="1" applyFill="1" applyBorder="1" applyAlignment="1">
      <alignment horizontal="left" wrapText="1"/>
    </xf>
    <xf numFmtId="0" fontId="18" fillId="32" borderId="0" xfId="0" applyFont="1" applyFill="1" applyBorder="1" applyAlignment="1">
      <alignment horizontal="center" wrapText="1"/>
    </xf>
    <xf numFmtId="0" fontId="18" fillId="32" borderId="0" xfId="0" applyNumberFormat="1" applyFont="1" applyFill="1" applyBorder="1" applyAlignment="1">
      <alignment horizontal="center" wrapText="1"/>
    </xf>
    <xf numFmtId="0" fontId="31" fillId="32" borderId="0" xfId="0" applyFont="1" applyFill="1" applyBorder="1" applyAlignment="1">
      <alignment horizontal="right"/>
    </xf>
    <xf numFmtId="0" fontId="18" fillId="32" borderId="37" xfId="0" applyFont="1" applyFill="1" applyBorder="1" applyAlignment="1">
      <alignment horizontal="center"/>
    </xf>
    <xf numFmtId="0" fontId="18" fillId="32" borderId="19" xfId="0" applyNumberFormat="1" applyFont="1" applyFill="1" applyBorder="1" applyAlignment="1" applyProtection="1">
      <alignment horizontal="center"/>
      <protection/>
    </xf>
    <xf numFmtId="0" fontId="18" fillId="32" borderId="25" xfId="0" applyFont="1" applyFill="1" applyBorder="1" applyAlignment="1">
      <alignment horizontal="center"/>
    </xf>
    <xf numFmtId="0" fontId="18" fillId="32" borderId="38" xfId="0" applyFont="1" applyFill="1" applyBorder="1" applyAlignment="1">
      <alignment horizontal="center"/>
    </xf>
    <xf numFmtId="0" fontId="18" fillId="32" borderId="0" xfId="0" applyFont="1" applyFill="1" applyBorder="1" applyAlignment="1" applyProtection="1">
      <alignment/>
      <protection locked="0"/>
    </xf>
    <xf numFmtId="0" fontId="0" fillId="32" borderId="0" xfId="0" applyFont="1" applyFill="1" applyBorder="1" applyAlignment="1">
      <alignment vertical="center"/>
    </xf>
    <xf numFmtId="0" fontId="23"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4" fillId="32" borderId="0" xfId="0" applyNumberFormat="1" applyFont="1" applyFill="1" applyBorder="1" applyAlignment="1" applyProtection="1">
      <alignment horizontal="center"/>
      <protection locked="0"/>
    </xf>
    <xf numFmtId="2" fontId="24" fillId="32" borderId="0" xfId="0" applyNumberFormat="1" applyFont="1" applyFill="1" applyBorder="1" applyAlignment="1">
      <alignment horizontal="center"/>
    </xf>
    <xf numFmtId="2" fontId="19"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18" fillId="32" borderId="39" xfId="0" applyNumberFormat="1" applyFont="1" applyFill="1" applyBorder="1" applyAlignment="1" applyProtection="1">
      <alignment horizontal="center"/>
      <protection locked="0"/>
    </xf>
    <xf numFmtId="0" fontId="21" fillId="32" borderId="18" xfId="0" applyFont="1" applyFill="1" applyBorder="1" applyAlignment="1">
      <alignment horizontal="left" wrapText="1"/>
    </xf>
    <xf numFmtId="0" fontId="0" fillId="32" borderId="0" xfId="0" applyFont="1" applyFill="1" applyAlignment="1">
      <alignment wrapText="1"/>
    </xf>
    <xf numFmtId="0" fontId="18" fillId="32" borderId="25" xfId="0" applyNumberFormat="1" applyFont="1" applyFill="1" applyBorder="1" applyAlignment="1" applyProtection="1">
      <alignment horizontal="center"/>
      <protection/>
    </xf>
    <xf numFmtId="0" fontId="19" fillId="0" borderId="0" xfId="0" applyFont="1" applyAlignment="1">
      <alignment horizontal="right"/>
    </xf>
    <xf numFmtId="0" fontId="0" fillId="32" borderId="0" xfId="0" applyFont="1" applyFill="1" applyAlignment="1">
      <alignment/>
    </xf>
    <xf numFmtId="0" fontId="13" fillId="32" borderId="0" xfId="0" applyFont="1" applyFill="1" applyAlignment="1">
      <alignment/>
    </xf>
    <xf numFmtId="0" fontId="48" fillId="32"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2" borderId="38" xfId="0" applyFont="1" applyFill="1" applyBorder="1" applyAlignment="1">
      <alignment horizontal="left" wrapText="1"/>
    </xf>
    <xf numFmtId="0" fontId="18" fillId="32" borderId="0" xfId="0" applyFont="1" applyFill="1" applyAlignment="1" applyProtection="1">
      <alignment/>
      <protection locked="0"/>
    </xf>
    <xf numFmtId="0" fontId="20" fillId="32" borderId="0" xfId="59" applyFont="1" applyFill="1" applyBorder="1" applyAlignment="1" applyProtection="1">
      <alignment horizontal="center"/>
      <protection locked="0"/>
    </xf>
    <xf numFmtId="0" fontId="20" fillId="32" borderId="0" xfId="59" applyFont="1" applyFill="1" applyBorder="1" applyAlignment="1" applyProtection="1">
      <alignment horizontal="right" wrapText="1"/>
      <protection locked="0"/>
    </xf>
    <xf numFmtId="0" fontId="18" fillId="32" borderId="0" xfId="0" applyFont="1" applyFill="1" applyAlignment="1">
      <alignment horizontal="center"/>
    </xf>
    <xf numFmtId="0" fontId="43" fillId="32" borderId="0" xfId="0" applyFont="1" applyFill="1" applyAlignment="1">
      <alignment horizontal="center"/>
    </xf>
    <xf numFmtId="0" fontId="53" fillId="32" borderId="0" xfId="0" applyFont="1" applyFill="1" applyBorder="1" applyAlignment="1">
      <alignment horizontal="left"/>
    </xf>
    <xf numFmtId="0" fontId="0" fillId="32" borderId="0" xfId="0" applyFont="1" applyFill="1" applyAlignment="1">
      <alignment horizontal="left"/>
    </xf>
    <xf numFmtId="0" fontId="21" fillId="32" borderId="0" xfId="0" applyFont="1" applyFill="1" applyAlignment="1" applyProtection="1">
      <alignment/>
      <protection locked="0"/>
    </xf>
    <xf numFmtId="0" fontId="20" fillId="32" borderId="30" xfId="62" applyFont="1" applyFill="1" applyBorder="1" applyAlignment="1" applyProtection="1">
      <alignment horizontal="center"/>
      <protection locked="0"/>
    </xf>
    <xf numFmtId="0" fontId="20" fillId="32" borderId="40" xfId="62" applyFont="1" applyFill="1" applyBorder="1" applyAlignment="1" applyProtection="1">
      <alignment horizontal="right" wrapText="1"/>
      <protection locked="0"/>
    </xf>
    <xf numFmtId="0" fontId="20" fillId="32" borderId="41" xfId="62" applyFont="1" applyFill="1" applyBorder="1" applyAlignment="1" applyProtection="1">
      <alignment horizontal="right" wrapText="1"/>
      <protection locked="0"/>
    </xf>
    <xf numFmtId="0" fontId="8" fillId="32" borderId="0" xfId="0" applyFont="1" applyFill="1" applyBorder="1" applyAlignment="1" applyProtection="1">
      <alignment/>
      <protection locked="0"/>
    </xf>
    <xf numFmtId="0" fontId="21" fillId="32" borderId="0" xfId="0" applyFont="1" applyFill="1" applyBorder="1" applyAlignment="1">
      <alignment horizontal="left" wrapText="1"/>
    </xf>
    <xf numFmtId="0" fontId="18" fillId="32" borderId="0" xfId="0" applyNumberFormat="1" applyFont="1" applyFill="1" applyBorder="1" applyAlignment="1" applyProtection="1">
      <alignment horizontal="center"/>
      <protection locked="0"/>
    </xf>
    <xf numFmtId="0" fontId="21" fillId="34" borderId="0" xfId="0" applyFont="1" applyFill="1" applyBorder="1" applyAlignment="1">
      <alignment horizontal="center" vertical="center"/>
    </xf>
    <xf numFmtId="0" fontId="21" fillId="34" borderId="0" xfId="0" applyNumberFormat="1" applyFont="1" applyFill="1" applyBorder="1" applyAlignment="1" applyProtection="1">
      <alignment horizontal="center" vertical="center"/>
      <protection locked="0"/>
    </xf>
    <xf numFmtId="0" fontId="33" fillId="34" borderId="0" xfId="0" applyNumberFormat="1" applyFont="1" applyFill="1" applyBorder="1" applyAlignment="1" applyProtection="1">
      <alignment horizontal="center" vertical="center"/>
      <protection locked="0"/>
    </xf>
    <xf numFmtId="0" fontId="18" fillId="32" borderId="0" xfId="0" applyNumberFormat="1" applyFont="1" applyFill="1" applyBorder="1" applyAlignment="1" applyProtection="1">
      <alignment horizontal="center"/>
      <protection/>
    </xf>
    <xf numFmtId="0" fontId="47" fillId="32" borderId="0" xfId="0" applyFont="1" applyFill="1" applyBorder="1" applyAlignment="1">
      <alignment horizontal="right"/>
    </xf>
    <xf numFmtId="0" fontId="36" fillId="32" borderId="0" xfId="0" applyNumberFormat="1" applyFont="1" applyFill="1" applyBorder="1" applyAlignment="1" applyProtection="1">
      <alignment horizontal="left" wrapText="1"/>
      <protection locked="0"/>
    </xf>
    <xf numFmtId="0" fontId="36" fillId="32" borderId="0" xfId="0" applyNumberFormat="1" applyFont="1" applyFill="1" applyBorder="1" applyAlignment="1" applyProtection="1">
      <alignment horizontal="left"/>
      <protection locked="0"/>
    </xf>
    <xf numFmtId="0" fontId="18" fillId="32" borderId="0" xfId="0" applyFont="1" applyFill="1" applyBorder="1" applyAlignment="1" applyProtection="1">
      <alignment horizontal="center" vertical="center"/>
      <protection/>
    </xf>
    <xf numFmtId="0" fontId="44" fillId="32" borderId="0" xfId="0" applyFont="1" applyFill="1" applyBorder="1" applyAlignment="1">
      <alignment horizontal="right"/>
    </xf>
    <xf numFmtId="0" fontId="43" fillId="0" borderId="0" xfId="0" applyFont="1" applyFill="1" applyBorder="1" applyAlignment="1">
      <alignment vertical="top" wrapText="1"/>
    </xf>
    <xf numFmtId="0" fontId="33" fillId="32"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2" borderId="40" xfId="60" applyFont="1" applyFill="1" applyBorder="1" applyAlignment="1" applyProtection="1">
      <alignment horizontal="right" wrapText="1"/>
      <protection locked="0"/>
    </xf>
    <xf numFmtId="0" fontId="18" fillId="32" borderId="41" xfId="62" applyFont="1" applyFill="1" applyBorder="1" applyAlignment="1" applyProtection="1">
      <alignment horizontal="right" wrapText="1"/>
      <protection locked="0"/>
    </xf>
    <xf numFmtId="0" fontId="0" fillId="32" borderId="0" xfId="0" applyFont="1" applyFill="1" applyBorder="1" applyAlignment="1" applyProtection="1">
      <alignment wrapText="1"/>
      <protection locked="0"/>
    </xf>
    <xf numFmtId="0" fontId="0" fillId="32" borderId="0" xfId="0" applyFill="1" applyAlignment="1" applyProtection="1">
      <alignment/>
      <protection locked="0"/>
    </xf>
    <xf numFmtId="0" fontId="20" fillId="32" borderId="42" xfId="61" applyFont="1" applyFill="1" applyBorder="1" applyAlignment="1" applyProtection="1">
      <alignment horizontal="right" wrapText="1"/>
      <protection locked="0"/>
    </xf>
    <xf numFmtId="0" fontId="18" fillId="32" borderId="0" xfId="0" applyFont="1" applyFill="1" applyAlignment="1" applyProtection="1">
      <alignment vertical="center"/>
      <protection locked="0"/>
    </xf>
    <xf numFmtId="0" fontId="20" fillId="32" borderId="40" xfId="63" applyFont="1" applyFill="1" applyBorder="1" applyAlignment="1" applyProtection="1">
      <alignment horizontal="right" wrapText="1"/>
      <protection locked="0"/>
    </xf>
    <xf numFmtId="0" fontId="18" fillId="32" borderId="43" xfId="0" applyNumberFormat="1" applyFont="1" applyFill="1" applyBorder="1" applyAlignment="1" applyProtection="1">
      <alignment horizontal="center" wrapText="1"/>
      <protection/>
    </xf>
    <xf numFmtId="0" fontId="18" fillId="32" borderId="19" xfId="0" applyNumberFormat="1" applyFont="1" applyFill="1" applyBorder="1" applyAlignment="1" applyProtection="1">
      <alignment horizontal="center" wrapText="1"/>
      <protection/>
    </xf>
    <xf numFmtId="0" fontId="0" fillId="32" borderId="44" xfId="0" applyFont="1" applyFill="1" applyBorder="1" applyAlignment="1" applyProtection="1">
      <alignment wrapText="1"/>
      <protection locked="0"/>
    </xf>
    <xf numFmtId="0" fontId="21" fillId="32" borderId="25" xfId="0" applyFont="1" applyFill="1" applyBorder="1" applyAlignment="1">
      <alignment horizontal="left" wrapText="1"/>
    </xf>
    <xf numFmtId="0" fontId="18" fillId="32" borderId="18" xfId="0" applyFont="1" applyFill="1" applyBorder="1" applyAlignment="1">
      <alignment horizontal="left" wrapText="1" indent="2"/>
    </xf>
    <xf numFmtId="0" fontId="54" fillId="32" borderId="36" xfId="0" applyFont="1" applyFill="1" applyBorder="1" applyAlignment="1">
      <alignment horizontal="right" wrapText="1"/>
    </xf>
    <xf numFmtId="0" fontId="54" fillId="32" borderId="33" xfId="0" applyFont="1" applyFill="1" applyBorder="1" applyAlignment="1">
      <alignment horizontal="right" wrapText="1"/>
    </xf>
    <xf numFmtId="0" fontId="54" fillId="32" borderId="36" xfId="0" applyFont="1" applyFill="1" applyBorder="1" applyAlignment="1">
      <alignment horizontal="right" wrapText="1" indent="1"/>
    </xf>
    <xf numFmtId="0" fontId="54" fillId="32" borderId="36" xfId="0" applyFont="1" applyFill="1" applyBorder="1" applyAlignment="1">
      <alignment horizontal="center"/>
    </xf>
    <xf numFmtId="0" fontId="18" fillId="32" borderId="45" xfId="0" applyNumberFormat="1" applyFont="1" applyFill="1" applyBorder="1" applyAlignment="1" applyProtection="1">
      <alignment horizontal="center" wrapText="1"/>
      <protection/>
    </xf>
    <xf numFmtId="0" fontId="43" fillId="32" borderId="36" xfId="0" applyFont="1" applyFill="1" applyBorder="1" applyAlignment="1">
      <alignment horizontal="center"/>
    </xf>
    <xf numFmtId="0" fontId="43" fillId="32" borderId="33" xfId="0" applyFont="1" applyFill="1" applyBorder="1" applyAlignment="1">
      <alignment horizontal="center"/>
    </xf>
    <xf numFmtId="0" fontId="54" fillId="32" borderId="35" xfId="0" applyFont="1" applyFill="1" applyBorder="1" applyAlignment="1">
      <alignment horizontal="right" wrapText="1"/>
    </xf>
    <xf numFmtId="0" fontId="54" fillId="32" borderId="19" xfId="0" applyFont="1" applyFill="1" applyBorder="1" applyAlignment="1">
      <alignment horizontal="center"/>
    </xf>
    <xf numFmtId="0" fontId="54" fillId="32" borderId="33" xfId="0" applyFont="1" applyFill="1" applyBorder="1" applyAlignment="1">
      <alignment horizontal="right"/>
    </xf>
    <xf numFmtId="0" fontId="21" fillId="32" borderId="19" xfId="0" applyFont="1" applyFill="1" applyBorder="1" applyAlignment="1">
      <alignment horizontal="center"/>
    </xf>
    <xf numFmtId="0" fontId="43" fillId="32" borderId="0" xfId="0" applyFont="1" applyFill="1" applyBorder="1" applyAlignment="1">
      <alignment horizontal="center"/>
    </xf>
    <xf numFmtId="0" fontId="54" fillId="32" borderId="0" xfId="0" applyFont="1" applyFill="1" applyBorder="1" applyAlignment="1">
      <alignment horizontal="right" wrapText="1"/>
    </xf>
    <xf numFmtId="0" fontId="18" fillId="32" borderId="18" xfId="0" applyFont="1" applyFill="1" applyBorder="1" applyAlignment="1">
      <alignment horizontal="left" wrapText="1"/>
    </xf>
    <xf numFmtId="0" fontId="21" fillId="35"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6"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6" borderId="0" xfId="0" applyNumberFormat="1" applyFont="1" applyFill="1" applyBorder="1" applyAlignment="1">
      <alignment/>
    </xf>
    <xf numFmtId="0" fontId="18" fillId="0" borderId="0" xfId="0" applyNumberFormat="1" applyFont="1" applyAlignment="1">
      <alignment/>
    </xf>
    <xf numFmtId="0" fontId="56" fillId="32" borderId="19" xfId="0" applyFont="1" applyFill="1" applyBorder="1" applyAlignment="1">
      <alignment horizontal="center" wrapText="1"/>
    </xf>
    <xf numFmtId="0" fontId="56" fillId="32" borderId="18" xfId="0" applyFont="1" applyFill="1" applyBorder="1" applyAlignment="1">
      <alignment horizontal="right" wrapText="1"/>
    </xf>
    <xf numFmtId="0" fontId="43" fillId="32" borderId="46"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2" borderId="25" xfId="0" applyFont="1" applyFill="1" applyBorder="1" applyAlignment="1">
      <alignment horizontal="left" wrapText="1" indent="1"/>
    </xf>
    <xf numFmtId="0" fontId="57" fillId="32" borderId="0" xfId="0" applyFont="1" applyFill="1" applyAlignment="1">
      <alignment/>
    </xf>
    <xf numFmtId="0" fontId="58" fillId="32" borderId="0" xfId="0" applyFont="1" applyFill="1" applyAlignment="1">
      <alignment/>
    </xf>
    <xf numFmtId="0" fontId="59" fillId="32" borderId="0" xfId="0" applyFont="1" applyFill="1" applyAlignment="1">
      <alignment/>
    </xf>
    <xf numFmtId="0" fontId="60" fillId="32" borderId="0" xfId="0" applyFont="1" applyFill="1" applyBorder="1" applyAlignment="1">
      <alignment/>
    </xf>
    <xf numFmtId="0" fontId="58" fillId="32" borderId="0" xfId="0" applyFont="1" applyFill="1" applyAlignment="1">
      <alignment vertical="top"/>
    </xf>
    <xf numFmtId="0" fontId="58" fillId="32" borderId="0" xfId="0" applyFont="1" applyFill="1" applyBorder="1" applyAlignment="1">
      <alignment/>
    </xf>
    <xf numFmtId="0" fontId="60" fillId="32" borderId="0" xfId="0" applyFont="1" applyFill="1" applyAlignment="1">
      <alignment/>
    </xf>
    <xf numFmtId="0" fontId="57" fillId="32" borderId="32" xfId="0" applyFont="1" applyFill="1" applyBorder="1" applyAlignment="1">
      <alignment/>
    </xf>
    <xf numFmtId="0" fontId="56" fillId="32" borderId="25"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8" xfId="0" applyFont="1" applyFill="1" applyBorder="1" applyAlignment="1">
      <alignment horizontal="left" vertical="top" wrapText="1"/>
    </xf>
    <xf numFmtId="0" fontId="62" fillId="0" borderId="0" xfId="0" applyFont="1" applyFill="1" applyBorder="1" applyAlignment="1">
      <alignment horizontal="center"/>
    </xf>
    <xf numFmtId="0" fontId="62" fillId="0" borderId="0" xfId="0" applyNumberFormat="1" applyFont="1" applyFill="1" applyBorder="1" applyAlignment="1" applyProtection="1">
      <alignment/>
      <protection locked="0"/>
    </xf>
    <xf numFmtId="0" fontId="63" fillId="0" borderId="0" xfId="0" applyNumberFormat="1" applyFont="1" applyFill="1" applyBorder="1" applyAlignment="1" applyProtection="1">
      <alignment horizontal="left" vertical="center" wrapText="1"/>
      <protection locked="0"/>
    </xf>
    <xf numFmtId="0" fontId="62" fillId="0" borderId="0" xfId="0" applyNumberFormat="1" applyFont="1" applyFill="1" applyBorder="1" applyAlignment="1" applyProtection="1">
      <alignment horizontal="center"/>
      <protection locked="0"/>
    </xf>
    <xf numFmtId="0" fontId="64" fillId="0" borderId="0" xfId="0" applyFont="1" applyAlignment="1">
      <alignment/>
    </xf>
    <xf numFmtId="0" fontId="21" fillId="0" borderId="0" xfId="0" applyNumberFormat="1" applyFont="1" applyFill="1" applyBorder="1" applyAlignment="1">
      <alignment horizontal="left" vertical="top" wrapText="1"/>
    </xf>
    <xf numFmtId="0" fontId="62" fillId="0" borderId="0" xfId="0" applyFont="1" applyFill="1" applyBorder="1" applyAlignment="1">
      <alignment horizontal="left" vertical="center" wrapText="1"/>
    </xf>
    <xf numFmtId="0" fontId="62" fillId="0" borderId="0" xfId="0" applyFont="1" applyFill="1" applyBorder="1" applyAlignment="1" applyProtection="1">
      <alignment horizontal="center" vertical="center"/>
      <protection locked="0"/>
    </xf>
    <xf numFmtId="0" fontId="0" fillId="0" borderId="32" xfId="0" applyFont="1" applyBorder="1" applyAlignment="1">
      <alignment wrapText="1"/>
    </xf>
    <xf numFmtId="0" fontId="0" fillId="0" borderId="0" xfId="0" applyFont="1" applyAlignment="1" applyProtection="1">
      <alignment/>
      <protection locked="0"/>
    </xf>
    <xf numFmtId="0" fontId="7" fillId="0" borderId="32"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2" borderId="0" xfId="62" applyFont="1" applyFill="1" applyBorder="1" applyAlignment="1" applyProtection="1">
      <alignment horizontal="right"/>
      <protection locked="0"/>
    </xf>
    <xf numFmtId="0" fontId="20" fillId="32" borderId="14" xfId="61" applyFont="1" applyFill="1" applyBorder="1" applyAlignment="1" applyProtection="1">
      <alignment horizontal="right"/>
      <protection locked="0"/>
    </xf>
    <xf numFmtId="0" fontId="20" fillId="32" borderId="14" xfId="63" applyFont="1" applyFill="1" applyBorder="1" applyAlignment="1" applyProtection="1">
      <alignment horizontal="right"/>
      <protection locked="0"/>
    </xf>
    <xf numFmtId="0" fontId="18" fillId="37" borderId="0" xfId="0" applyFont="1" applyFill="1" applyAlignment="1">
      <alignment horizontal="left" vertical="top" wrapText="1"/>
    </xf>
    <xf numFmtId="0" fontId="21" fillId="0" borderId="0" xfId="0" applyFont="1" applyFill="1" applyBorder="1" applyAlignment="1">
      <alignment horizontal="center" wrapText="1"/>
    </xf>
    <xf numFmtId="0" fontId="6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2" fillId="0" borderId="44" xfId="0" applyFont="1" applyFill="1" applyBorder="1" applyAlignment="1">
      <alignment horizontal="center"/>
    </xf>
    <xf numFmtId="0" fontId="62" fillId="0" borderId="10" xfId="0" applyFont="1" applyFill="1" applyBorder="1" applyAlignment="1">
      <alignment horizontal="center"/>
    </xf>
    <xf numFmtId="0" fontId="62" fillId="32"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4" xfId="0" applyBorder="1" applyAlignment="1">
      <alignment vertical="center"/>
    </xf>
    <xf numFmtId="0" fontId="20" fillId="32" borderId="47" xfId="62" applyFont="1" applyFill="1" applyBorder="1" applyAlignment="1" applyProtection="1">
      <alignment horizontal="right"/>
      <protection locked="0"/>
    </xf>
    <xf numFmtId="0" fontId="68" fillId="0" borderId="0" xfId="0" applyFont="1" applyFill="1" applyBorder="1" applyAlignment="1">
      <alignment vertical="center"/>
    </xf>
    <xf numFmtId="0" fontId="46"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8" xfId="0" applyFont="1" applyFill="1" applyBorder="1" applyAlignment="1">
      <alignment horizontal="left" vertical="top"/>
    </xf>
    <xf numFmtId="0" fontId="69" fillId="0" borderId="48" xfId="0" applyFont="1" applyFill="1" applyBorder="1" applyAlignment="1">
      <alignment horizontal="left" vertical="top" wrapText="1"/>
    </xf>
    <xf numFmtId="0" fontId="21" fillId="0" borderId="49"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49"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50" xfId="0" applyFont="1" applyFill="1" applyBorder="1" applyAlignment="1">
      <alignment vertical="top" wrapText="1"/>
    </xf>
    <xf numFmtId="0" fontId="0" fillId="0" borderId="51" xfId="0" applyFont="1" applyFill="1" applyBorder="1" applyAlignment="1">
      <alignment vertical="top" wrapText="1"/>
    </xf>
    <xf numFmtId="0" fontId="11" fillId="0" borderId="52" xfId="0" applyFont="1" applyFill="1" applyBorder="1" applyAlignment="1">
      <alignment vertical="top" wrapText="1"/>
    </xf>
    <xf numFmtId="0" fontId="11" fillId="0" borderId="53" xfId="0" applyFont="1" applyFill="1" applyBorder="1" applyAlignment="1">
      <alignment vertical="top" wrapText="1"/>
    </xf>
    <xf numFmtId="0" fontId="0" fillId="0" borderId="54" xfId="0" applyFont="1" applyFill="1" applyBorder="1" applyAlignment="1">
      <alignment vertical="top" wrapText="1"/>
    </xf>
    <xf numFmtId="0" fontId="0" fillId="0" borderId="55" xfId="0" applyFont="1" applyFill="1" applyBorder="1" applyAlignment="1" applyProtection="1">
      <alignment vertical="top" wrapText="1"/>
      <protection/>
    </xf>
    <xf numFmtId="0" fontId="0" fillId="0" borderId="55" xfId="0" applyFont="1" applyFill="1" applyBorder="1" applyAlignment="1">
      <alignment vertical="top" wrapText="1"/>
    </xf>
    <xf numFmtId="0" fontId="0" fillId="0" borderId="56" xfId="0" applyFont="1" applyFill="1" applyBorder="1" applyAlignment="1">
      <alignment vertical="top" wrapText="1"/>
    </xf>
    <xf numFmtId="0" fontId="0" fillId="0" borderId="57" xfId="0" applyFont="1" applyFill="1" applyBorder="1" applyAlignment="1">
      <alignment vertical="top" wrapText="1"/>
    </xf>
    <xf numFmtId="0" fontId="11" fillId="0" borderId="58" xfId="0" applyFont="1" applyFill="1" applyBorder="1" applyAlignment="1">
      <alignment horizontal="left" vertical="top" wrapText="1"/>
    </xf>
    <xf numFmtId="0" fontId="39" fillId="35"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6" borderId="0" xfId="0" applyNumberFormat="1" applyFont="1" applyFill="1" applyAlignment="1">
      <alignment horizontal="left" vertical="center" wrapText="1"/>
    </xf>
    <xf numFmtId="0" fontId="0" fillId="0" borderId="0" xfId="0" applyAlignment="1">
      <alignment vertical="center" wrapText="1"/>
    </xf>
    <xf numFmtId="0" fontId="36" fillId="36"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5"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5"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6" borderId="0" xfId="0" applyNumberFormat="1" applyFont="1" applyFill="1" applyAlignment="1">
      <alignment horizontal="center" wrapText="1"/>
    </xf>
    <xf numFmtId="0" fontId="0" fillId="0" borderId="0" xfId="0" applyFont="1" applyAlignment="1">
      <alignment wrapText="1"/>
    </xf>
    <xf numFmtId="0" fontId="62"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6"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36" fillId="36"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5"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6"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5"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6" borderId="0" xfId="0" applyFont="1" applyFill="1" applyAlignment="1">
      <alignment wrapText="1"/>
    </xf>
    <xf numFmtId="0" fontId="6" fillId="36"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5"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6"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6"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5"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6"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6"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0" fillId="0" borderId="0" xfId="0" applyFont="1" applyFill="1" applyBorder="1" applyAlignment="1">
      <alignment vertical="center" wrapText="1"/>
    </xf>
    <xf numFmtId="0" fontId="0" fillId="34" borderId="15" xfId="0" applyFont="1" applyFill="1" applyBorder="1" applyAlignment="1">
      <alignment horizontal="center" vertical="center" wrapText="1"/>
    </xf>
    <xf numFmtId="0" fontId="71" fillId="35" borderId="0" xfId="0" applyFont="1" applyFill="1" applyBorder="1" applyAlignment="1">
      <alignment horizontal="left" wrapText="1"/>
    </xf>
    <xf numFmtId="0" fontId="71" fillId="0" borderId="0" xfId="0" applyFont="1" applyBorder="1" applyAlignment="1" applyProtection="1">
      <alignment wrapText="1"/>
      <protection locked="0"/>
    </xf>
    <xf numFmtId="0" fontId="71"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4"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1" fillId="0" borderId="0" xfId="0" applyFont="1" applyAlignment="1">
      <alignment wrapText="1"/>
    </xf>
    <xf numFmtId="0" fontId="71" fillId="36" borderId="0" xfId="0" applyFont="1" applyFill="1" applyBorder="1" applyAlignment="1">
      <alignment wrapText="1"/>
    </xf>
    <xf numFmtId="0" fontId="71"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1" fillId="0" borderId="0" xfId="0" applyFont="1" applyFill="1" applyAlignment="1">
      <alignment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1" fillId="35" borderId="0" xfId="0" applyFont="1" applyFill="1" applyAlignment="1">
      <alignment wrapText="1"/>
    </xf>
    <xf numFmtId="0" fontId="71" fillId="0" borderId="0" xfId="0" applyFont="1" applyAlignment="1" applyProtection="1">
      <alignment wrapText="1"/>
      <protection locked="0"/>
    </xf>
    <xf numFmtId="0" fontId="36" fillId="0" borderId="0" xfId="0" applyFont="1" applyBorder="1" applyAlignment="1">
      <alignment wrapText="1"/>
    </xf>
    <xf numFmtId="0" fontId="71" fillId="0" borderId="0" xfId="0" applyFont="1" applyAlignment="1">
      <alignment horizontal="left" wrapText="1"/>
    </xf>
    <xf numFmtId="0" fontId="71" fillId="36" borderId="0" xfId="0" applyFont="1" applyFill="1" applyAlignment="1">
      <alignment wrapText="1"/>
    </xf>
    <xf numFmtId="0" fontId="40" fillId="0" borderId="0" xfId="0" applyFont="1" applyAlignment="1">
      <alignment horizontal="right" wrapText="1"/>
    </xf>
    <xf numFmtId="0" fontId="36" fillId="36"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6" fillId="0" borderId="20" xfId="0" applyNumberFormat="1" applyFont="1" applyFill="1" applyBorder="1" applyAlignment="1" applyProtection="1">
      <alignment horizontal="left" vertical="center" wrapText="1"/>
      <protection locked="0"/>
    </xf>
    <xf numFmtId="0" fontId="21" fillId="34" borderId="59" xfId="0" applyNumberFormat="1" applyFont="1" applyFill="1" applyBorder="1" applyAlignment="1" applyProtection="1">
      <alignment horizontal="center" vertical="center"/>
      <protection locked="0"/>
    </xf>
    <xf numFmtId="0" fontId="33" fillId="34" borderId="59" xfId="0" applyNumberFormat="1" applyFont="1" applyFill="1" applyBorder="1" applyAlignment="1" applyProtection="1">
      <alignment horizontal="center" vertical="center"/>
      <protection locked="0"/>
    </xf>
    <xf numFmtId="0" fontId="36" fillId="0" borderId="60" xfId="0" applyNumberFormat="1" applyFont="1" applyFill="1" applyBorder="1" applyAlignment="1" applyProtection="1">
      <alignment horizontal="left" vertical="center" wrapText="1"/>
      <protection locked="0"/>
    </xf>
    <xf numFmtId="0" fontId="36" fillId="32" borderId="19" xfId="0" applyNumberFormat="1" applyFont="1" applyFill="1" applyBorder="1" applyAlignment="1" applyProtection="1">
      <alignment horizontal="left" wrapText="1"/>
      <protection locked="0"/>
    </xf>
    <xf numFmtId="0" fontId="18" fillId="32" borderId="34" xfId="0" applyNumberFormat="1" applyFont="1" applyFill="1" applyBorder="1" applyAlignment="1" applyProtection="1">
      <alignment horizontal="center"/>
      <protection/>
    </xf>
    <xf numFmtId="0" fontId="18" fillId="32" borderId="18" xfId="0" applyNumberFormat="1" applyFont="1" applyFill="1" applyBorder="1" applyAlignment="1" applyProtection="1">
      <alignment horizontal="center"/>
      <protection/>
    </xf>
    <xf numFmtId="0" fontId="18" fillId="32" borderId="18" xfId="0" applyFont="1" applyFill="1" applyBorder="1" applyAlignment="1" applyProtection="1">
      <alignment horizontal="center"/>
      <protection/>
    </xf>
    <xf numFmtId="0" fontId="18" fillId="32" borderId="33" xfId="0" applyFont="1" applyFill="1" applyBorder="1" applyAlignment="1" applyProtection="1">
      <alignment horizontal="center"/>
      <protection/>
    </xf>
    <xf numFmtId="0" fontId="21" fillId="34" borderId="59" xfId="0" applyFont="1" applyFill="1" applyBorder="1" applyAlignment="1">
      <alignment horizontal="center" vertical="center"/>
    </xf>
    <xf numFmtId="0" fontId="21" fillId="32" borderId="36" xfId="0" applyFont="1" applyFill="1" applyBorder="1" applyAlignment="1">
      <alignment wrapText="1"/>
    </xf>
    <xf numFmtId="0" fontId="0" fillId="32" borderId="36" xfId="0" applyFill="1" applyBorder="1" applyAlignment="1">
      <alignment/>
    </xf>
    <xf numFmtId="0" fontId="18" fillId="38" borderId="19" xfId="0" applyFont="1" applyFill="1" applyBorder="1" applyAlignment="1">
      <alignment horizontal="center"/>
    </xf>
    <xf numFmtId="0" fontId="21" fillId="32" borderId="38" xfId="0" applyFont="1" applyFill="1" applyBorder="1" applyAlignment="1">
      <alignment wrapText="1"/>
    </xf>
    <xf numFmtId="0" fontId="52" fillId="32" borderId="0" xfId="0" applyFont="1" applyFill="1" applyAlignment="1">
      <alignment/>
    </xf>
    <xf numFmtId="0" fontId="18" fillId="34" borderId="36" xfId="0" applyFont="1" applyFill="1" applyBorder="1" applyAlignment="1" applyProtection="1">
      <alignment horizontal="center"/>
      <protection locked="0"/>
    </xf>
    <xf numFmtId="0" fontId="18" fillId="32" borderId="25" xfId="0" applyFont="1" applyFill="1" applyBorder="1" applyAlignment="1">
      <alignment horizontal="left" wrapText="1"/>
    </xf>
    <xf numFmtId="0" fontId="56" fillId="32" borderId="36" xfId="0" applyFont="1" applyFill="1" applyBorder="1" applyAlignment="1">
      <alignment horizontal="center" wrapText="1"/>
    </xf>
    <xf numFmtId="0" fontId="56" fillId="32" borderId="36" xfId="0" applyFont="1" applyFill="1" applyBorder="1" applyAlignment="1">
      <alignment horizontal="right" wrapText="1"/>
    </xf>
    <xf numFmtId="0" fontId="56" fillId="32" borderId="36" xfId="0" applyFont="1" applyFill="1" applyBorder="1" applyAlignment="1">
      <alignment horizontal="center"/>
    </xf>
    <xf numFmtId="0" fontId="43" fillId="32" borderId="61" xfId="0" applyFont="1" applyFill="1" applyBorder="1" applyAlignment="1">
      <alignment horizontal="center"/>
    </xf>
    <xf numFmtId="0" fontId="56" fillId="32" borderId="61" xfId="0" applyFont="1" applyFill="1" applyBorder="1" applyAlignment="1">
      <alignment horizontal="right" wrapText="1"/>
    </xf>
    <xf numFmtId="0" fontId="18" fillId="32" borderId="61" xfId="0" applyFont="1" applyFill="1" applyBorder="1" applyAlignment="1">
      <alignment horizontal="center"/>
    </xf>
    <xf numFmtId="0" fontId="22" fillId="32"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4" borderId="59" xfId="0" applyFont="1" applyFill="1" applyBorder="1" applyAlignment="1" applyProtection="1">
      <alignment horizontal="center" vertical="center"/>
      <protection locked="0"/>
    </xf>
    <xf numFmtId="0" fontId="18" fillId="32" borderId="62" xfId="0" applyFont="1" applyFill="1" applyBorder="1" applyAlignment="1">
      <alignment horizontal="center"/>
    </xf>
    <xf numFmtId="0" fontId="18" fillId="32" borderId="63" xfId="0" applyFont="1" applyFill="1" applyBorder="1" applyAlignment="1">
      <alignment horizontal="center"/>
    </xf>
    <xf numFmtId="0" fontId="18" fillId="32" borderId="64" xfId="0" applyFont="1" applyFill="1" applyBorder="1" applyAlignment="1">
      <alignment horizontal="center"/>
    </xf>
    <xf numFmtId="0" fontId="18" fillId="32" borderId="65" xfId="0" applyFont="1" applyFill="1" applyBorder="1" applyAlignment="1">
      <alignment horizontal="center"/>
    </xf>
    <xf numFmtId="0" fontId="18" fillId="32" borderId="66" xfId="0" applyFont="1" applyFill="1" applyBorder="1" applyAlignment="1">
      <alignment horizontal="center"/>
    </xf>
    <xf numFmtId="0" fontId="56" fillId="32" borderId="67" xfId="0" applyFont="1" applyFill="1" applyBorder="1" applyAlignment="1">
      <alignment horizontal="center" wrapText="1"/>
    </xf>
    <xf numFmtId="0" fontId="56" fillId="32" borderId="67" xfId="0" applyFont="1" applyFill="1" applyBorder="1" applyAlignment="1">
      <alignment horizontal="right"/>
    </xf>
    <xf numFmtId="0" fontId="56" fillId="32" borderId="66" xfId="0" applyFont="1" applyFill="1" applyBorder="1" applyAlignment="1">
      <alignment horizontal="right" wrapText="1" indent="1"/>
    </xf>
    <xf numFmtId="0" fontId="43" fillId="32" borderId="68" xfId="0" applyFont="1" applyFill="1" applyBorder="1" applyAlignment="1">
      <alignment horizontal="center"/>
    </xf>
    <xf numFmtId="0" fontId="18" fillId="32" borderId="25" xfId="0" applyFont="1" applyFill="1" applyBorder="1" applyAlignment="1">
      <alignment horizontal="right" wrapText="1" indent="1"/>
    </xf>
    <xf numFmtId="0" fontId="21" fillId="34" borderId="69" xfId="0" applyFont="1" applyFill="1" applyBorder="1" applyAlignment="1" applyProtection="1">
      <alignment horizontal="center" vertical="center"/>
      <protection locked="0"/>
    </xf>
    <xf numFmtId="0" fontId="33" fillId="34" borderId="17" xfId="0" applyNumberFormat="1" applyFont="1" applyFill="1" applyBorder="1" applyAlignment="1" applyProtection="1">
      <alignment horizontal="center" vertical="center"/>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39"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7"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70"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60" xfId="0" applyFont="1" applyFill="1" applyBorder="1" applyAlignment="1">
      <alignment horizontal="center" vertical="center"/>
    </xf>
    <xf numFmtId="0" fontId="18" fillId="0" borderId="71" xfId="0" applyFont="1" applyFill="1" applyBorder="1" applyAlignment="1" applyProtection="1">
      <alignment horizontal="center" vertical="center"/>
      <protection/>
    </xf>
    <xf numFmtId="0" fontId="18" fillId="0" borderId="72" xfId="0" applyFont="1" applyFill="1" applyBorder="1" applyAlignment="1" applyProtection="1">
      <alignment horizontal="center" vertical="center"/>
      <protection/>
    </xf>
    <xf numFmtId="0" fontId="18" fillId="0" borderId="60"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71" xfId="0" applyFont="1" applyFill="1" applyBorder="1" applyAlignment="1" applyProtection="1">
      <alignment horizontal="left" vertical="center" wrapText="1"/>
      <protection/>
    </xf>
    <xf numFmtId="0" fontId="18" fillId="0" borderId="73"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39" xfId="0" applyNumberFormat="1" applyFont="1" applyFill="1" applyBorder="1" applyAlignment="1" applyProtection="1">
      <alignment horizontal="center" vertical="center"/>
      <protection locked="0"/>
    </xf>
    <xf numFmtId="0" fontId="74"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33" fillId="32" borderId="34" xfId="0" applyNumberFormat="1" applyFont="1" applyFill="1" applyBorder="1" applyAlignment="1" applyProtection="1">
      <alignment horizontal="center"/>
      <protection/>
    </xf>
    <xf numFmtId="0" fontId="36" fillId="32" borderId="19" xfId="0" applyNumberFormat="1" applyFont="1" applyFill="1" applyBorder="1" applyAlignment="1" applyProtection="1">
      <alignment horizontal="left" wrapText="1"/>
      <protection/>
    </xf>
    <xf numFmtId="0" fontId="36" fillId="32" borderId="60" xfId="0" applyNumberFormat="1" applyFont="1" applyFill="1" applyBorder="1" applyAlignment="1" applyProtection="1">
      <alignment horizontal="left" wrapText="1"/>
      <protection/>
    </xf>
    <xf numFmtId="0" fontId="0" fillId="32" borderId="33" xfId="0" applyFill="1" applyBorder="1" applyAlignment="1" applyProtection="1">
      <alignment/>
      <protection/>
    </xf>
    <xf numFmtId="2" fontId="37" fillId="32" borderId="20" xfId="0" applyNumberFormat="1" applyFont="1" applyFill="1" applyBorder="1" applyAlignment="1" applyProtection="1">
      <alignment horizontal="left" vertical="center" wrapText="1"/>
      <protection locked="0"/>
    </xf>
    <xf numFmtId="0" fontId="18" fillId="32" borderId="19" xfId="0" applyFont="1" applyFill="1" applyBorder="1" applyAlignment="1" applyProtection="1">
      <alignment horizontal="center" wrapText="1"/>
      <protection/>
    </xf>
    <xf numFmtId="0" fontId="19" fillId="0" borderId="0" xfId="0" applyFont="1" applyAlignment="1">
      <alignment horizontal="left"/>
    </xf>
    <xf numFmtId="0" fontId="19"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9" fillId="0" borderId="0" xfId="0" applyFont="1" applyAlignment="1">
      <alignment horizontal="left"/>
    </xf>
    <xf numFmtId="0" fontId="33" fillId="32" borderId="0" xfId="0" applyFont="1" applyFill="1" applyBorder="1" applyAlignment="1" applyProtection="1">
      <alignment horizontal="left"/>
      <protection locked="0"/>
    </xf>
    <xf numFmtId="0" fontId="34" fillId="32" borderId="0" xfId="0" applyFont="1" applyFill="1" applyBorder="1" applyAlignment="1" applyProtection="1">
      <alignment horizontal="left"/>
      <protection locked="0"/>
    </xf>
    <xf numFmtId="2" fontId="37" fillId="32" borderId="0" xfId="0" applyNumberFormat="1" applyFont="1" applyFill="1" applyBorder="1" applyAlignment="1">
      <alignment horizontal="left" vertical="center"/>
    </xf>
    <xf numFmtId="0" fontId="35" fillId="32" borderId="0" xfId="0" applyFont="1" applyFill="1" applyBorder="1" applyAlignment="1" applyProtection="1">
      <alignment vertical="center"/>
      <protection locked="0"/>
    </xf>
    <xf numFmtId="0" fontId="35" fillId="32" borderId="0" xfId="0" applyFont="1" applyFill="1" applyBorder="1" applyAlignment="1">
      <alignment vertical="center"/>
    </xf>
    <xf numFmtId="0" fontId="34" fillId="32" borderId="0" xfId="0" applyFont="1" applyFill="1" applyBorder="1" applyAlignment="1">
      <alignment vertical="center"/>
    </xf>
    <xf numFmtId="0" fontId="36" fillId="32" borderId="39" xfId="0" applyNumberFormat="1" applyFont="1" applyFill="1" applyBorder="1" applyAlignment="1" applyProtection="1">
      <alignment horizontal="left" vertical="center" wrapText="1"/>
      <protection locked="0"/>
    </xf>
    <xf numFmtId="0" fontId="18" fillId="32" borderId="34" xfId="0" applyNumberFormat="1" applyFont="1" applyFill="1" applyBorder="1" applyAlignment="1" applyProtection="1">
      <alignment horizontal="center" wrapText="1"/>
      <protection/>
    </xf>
    <xf numFmtId="0" fontId="18" fillId="32" borderId="74" xfId="0" applyNumberFormat="1" applyFont="1" applyFill="1" applyBorder="1" applyAlignment="1" applyProtection="1">
      <alignment horizontal="center"/>
      <protection/>
    </xf>
    <xf numFmtId="0" fontId="36" fillId="32" borderId="75" xfId="0" applyNumberFormat="1" applyFont="1" applyFill="1" applyBorder="1" applyAlignment="1" applyProtection="1">
      <alignment horizontal="left" vertical="center" wrapText="1"/>
      <protection locked="0"/>
    </xf>
    <xf numFmtId="0" fontId="18" fillId="32" borderId="76" xfId="0" applyNumberFormat="1" applyFont="1" applyFill="1" applyBorder="1" applyAlignment="1" applyProtection="1">
      <alignment horizontal="center" wrapText="1"/>
      <protection/>
    </xf>
    <xf numFmtId="0" fontId="18" fillId="32" borderId="74" xfId="0" applyNumberFormat="1" applyFont="1" applyFill="1" applyBorder="1" applyAlignment="1" applyProtection="1">
      <alignment horizontal="center" wrapText="1"/>
      <protection/>
    </xf>
    <xf numFmtId="0" fontId="18" fillId="32" borderId="27" xfId="0" applyNumberFormat="1" applyFont="1" applyFill="1" applyBorder="1" applyAlignment="1" applyProtection="1">
      <alignment horizontal="center" wrapText="1"/>
      <protection/>
    </xf>
    <xf numFmtId="0" fontId="18" fillId="32" borderId="72" xfId="0" applyNumberFormat="1" applyFont="1" applyFill="1" applyBorder="1" applyAlignment="1" applyProtection="1">
      <alignment horizontal="center" wrapText="1"/>
      <protection/>
    </xf>
    <xf numFmtId="0" fontId="18" fillId="32" borderId="18" xfId="0" applyFont="1" applyFill="1" applyBorder="1" applyAlignment="1" applyProtection="1">
      <alignment horizontal="center" wrapText="1"/>
      <protection/>
    </xf>
    <xf numFmtId="0" fontId="21" fillId="35" borderId="0" xfId="0" applyNumberFormat="1" applyFont="1" applyFill="1" applyBorder="1" applyAlignment="1" applyProtection="1">
      <alignment/>
      <protection/>
    </xf>
    <xf numFmtId="0" fontId="39" fillId="35" borderId="0" xfId="0" applyNumberFormat="1" applyFont="1" applyFill="1" applyBorder="1" applyAlignment="1" applyProtection="1">
      <alignment horizontal="left" vertical="center"/>
      <protection/>
    </xf>
    <xf numFmtId="0" fontId="21" fillId="35" borderId="0" xfId="0" applyNumberFormat="1" applyFont="1" applyFill="1" applyBorder="1" applyAlignment="1" applyProtection="1">
      <alignment horizontal="center"/>
      <protection/>
    </xf>
    <xf numFmtId="0" fontId="39"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protection/>
    </xf>
    <xf numFmtId="0" fontId="36" fillId="35" borderId="0" xfId="0" applyNumberFormat="1" applyFont="1" applyFill="1" applyAlignment="1" applyProtection="1">
      <alignment horizontal="left" vertical="center" wrapText="1"/>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36"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6" borderId="0" xfId="0" applyFont="1" applyFill="1" applyBorder="1" applyAlignment="1" applyProtection="1">
      <alignment horizontal="left"/>
      <protection/>
    </xf>
    <xf numFmtId="0" fontId="0" fillId="36" borderId="0" xfId="0" applyFill="1" applyAlignment="1" applyProtection="1">
      <alignment horizontal="left"/>
      <protection/>
    </xf>
    <xf numFmtId="0" fontId="18" fillId="36" borderId="0" xfId="0" applyNumberFormat="1" applyFont="1" applyFill="1" applyAlignment="1" applyProtection="1">
      <alignment/>
      <protection/>
    </xf>
    <xf numFmtId="0" fontId="36"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protection/>
    </xf>
    <xf numFmtId="0" fontId="32"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wrapText="1"/>
      <protection/>
    </xf>
    <xf numFmtId="0" fontId="32" fillId="36"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center"/>
      <protection/>
    </xf>
    <xf numFmtId="0" fontId="62"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6"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8" borderId="0" xfId="0" applyFill="1" applyAlignment="1">
      <alignment/>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6" borderId="0" xfId="0" applyFont="1" applyFill="1" applyBorder="1" applyAlignment="1" applyProtection="1">
      <alignment/>
      <protection/>
    </xf>
    <xf numFmtId="0" fontId="18" fillId="36" borderId="0" xfId="0" applyNumberFormat="1" applyFont="1" applyFill="1" applyBorder="1" applyAlignment="1" applyProtection="1">
      <alignment/>
      <protection/>
    </xf>
    <xf numFmtId="0" fontId="36" fillId="36" borderId="0" xfId="0" applyNumberFormat="1" applyFont="1" applyFill="1" applyBorder="1" applyAlignment="1" applyProtection="1">
      <alignment horizontal="left" vertical="center"/>
      <protection/>
    </xf>
    <xf numFmtId="0" fontId="18" fillId="36" borderId="0" xfId="0" applyNumberFormat="1" applyFont="1" applyFill="1" applyBorder="1" applyAlignment="1" applyProtection="1">
      <alignment horizontal="center"/>
      <protection/>
    </xf>
    <xf numFmtId="0" fontId="36"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wrapText="1"/>
      <protection/>
    </xf>
    <xf numFmtId="0" fontId="36" fillId="36" borderId="0" xfId="0" applyNumberFormat="1" applyFont="1" applyFill="1" applyAlignment="1" applyProtection="1">
      <alignment horizontal="left" vertical="center" wrapText="1"/>
      <protection/>
    </xf>
    <xf numFmtId="0" fontId="18" fillId="38" borderId="0" xfId="0" applyFont="1" applyFill="1" applyAlignment="1">
      <alignment/>
    </xf>
    <xf numFmtId="0" fontId="11" fillId="0" borderId="28" xfId="0" applyFont="1" applyFill="1" applyBorder="1" applyAlignment="1">
      <alignment vertical="top" wrapText="1"/>
    </xf>
    <xf numFmtId="0" fontId="11" fillId="0" borderId="77" xfId="0" applyFont="1" applyFill="1" applyBorder="1" applyAlignment="1">
      <alignment vertical="top" wrapText="1"/>
    </xf>
    <xf numFmtId="0" fontId="8" fillId="0" borderId="78" xfId="0" applyFont="1" applyFill="1" applyBorder="1" applyAlignment="1">
      <alignment vertical="top" wrapText="1"/>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79"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4" borderId="80" xfId="0" applyFont="1" applyFill="1" applyBorder="1" applyAlignment="1">
      <alignment/>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84" xfId="0" applyFont="1" applyBorder="1" applyAlignment="1" applyProtection="1">
      <alignment horizontal="center"/>
      <protection/>
    </xf>
    <xf numFmtId="0" fontId="0" fillId="0" borderId="85" xfId="0" applyFont="1" applyBorder="1" applyAlignment="1" applyProtection="1">
      <alignment horizontal="center"/>
      <protection/>
    </xf>
    <xf numFmtId="0" fontId="0" fillId="0" borderId="86" xfId="0" applyBorder="1" applyAlignment="1">
      <alignment/>
    </xf>
    <xf numFmtId="2" fontId="18" fillId="0" borderId="86" xfId="0" applyNumberFormat="1" applyFont="1" applyBorder="1" applyAlignment="1">
      <alignment horizontal="center"/>
    </xf>
    <xf numFmtId="0" fontId="34" fillId="0" borderId="86" xfId="0" applyFont="1" applyBorder="1" applyAlignment="1">
      <alignment/>
    </xf>
    <xf numFmtId="0" fontId="34" fillId="0" borderId="86" xfId="0" applyFont="1" applyBorder="1" applyAlignment="1">
      <alignment wrapText="1"/>
    </xf>
    <xf numFmtId="0" fontId="18" fillId="0" borderId="18" xfId="0" applyFont="1" applyFill="1" applyBorder="1" applyAlignment="1" applyProtection="1">
      <alignment horizontal="left" vertical="center" wrapText="1" indent="1"/>
      <protection/>
    </xf>
    <xf numFmtId="0" fontId="75" fillId="38" borderId="87" xfId="0" applyFont="1" applyFill="1" applyBorder="1" applyAlignment="1" applyProtection="1">
      <alignment horizontal="left" vertical="top"/>
      <protection/>
    </xf>
    <xf numFmtId="0" fontId="18" fillId="0" borderId="27" xfId="0" applyFont="1" applyFill="1" applyBorder="1" applyAlignment="1">
      <alignment horizontal="center" vertical="center" wrapText="1"/>
    </xf>
    <xf numFmtId="0" fontId="18" fillId="0" borderId="88" xfId="0" applyNumberFormat="1" applyFont="1" applyFill="1" applyBorder="1" applyAlignment="1" applyProtection="1">
      <alignment horizontal="center"/>
      <protection locked="0"/>
    </xf>
    <xf numFmtId="0" fontId="36" fillId="0" borderId="88" xfId="0" applyNumberFormat="1" applyFont="1" applyFill="1" applyBorder="1" applyAlignment="1" applyProtection="1">
      <alignment horizontal="left" vertical="center" wrapText="1"/>
      <protection locked="0"/>
    </xf>
    <xf numFmtId="0" fontId="18" fillId="0" borderId="88" xfId="0" applyNumberFormat="1" applyFont="1" applyFill="1" applyBorder="1" applyAlignment="1" applyProtection="1">
      <alignment horizontal="center" wrapText="1"/>
      <protection locked="0"/>
    </xf>
    <xf numFmtId="2" fontId="18" fillId="0" borderId="88" xfId="0" applyNumberFormat="1" applyFont="1" applyFill="1" applyBorder="1" applyAlignment="1" applyProtection="1">
      <alignment horizontal="center"/>
      <protection locked="0"/>
    </xf>
    <xf numFmtId="0" fontId="18" fillId="0" borderId="89" xfId="0" applyNumberFormat="1" applyFont="1" applyFill="1" applyBorder="1" applyAlignment="1" applyProtection="1">
      <alignment horizontal="center"/>
      <protection locked="0"/>
    </xf>
    <xf numFmtId="0" fontId="36" fillId="0" borderId="89" xfId="0" applyNumberFormat="1" applyFont="1" applyFill="1" applyBorder="1" applyAlignment="1" applyProtection="1">
      <alignment horizontal="left" vertical="center" wrapText="1"/>
      <protection locked="0"/>
    </xf>
    <xf numFmtId="0" fontId="18" fillId="0" borderId="89" xfId="0" applyNumberFormat="1" applyFont="1" applyFill="1" applyBorder="1" applyAlignment="1" applyProtection="1">
      <alignment horizontal="center" wrapText="1"/>
      <protection locked="0"/>
    </xf>
    <xf numFmtId="0" fontId="33" fillId="32" borderId="34" xfId="0" applyNumberFormat="1" applyFont="1" applyFill="1" applyBorder="1" applyAlignment="1" applyProtection="1">
      <alignment horizontal="center"/>
      <protection locked="0"/>
    </xf>
    <xf numFmtId="0" fontId="36" fillId="32" borderId="60" xfId="0" applyNumberFormat="1" applyFont="1" applyFill="1" applyBorder="1" applyAlignment="1" applyProtection="1">
      <alignment horizontal="left" wrapText="1"/>
      <protection locked="0"/>
    </xf>
    <xf numFmtId="0" fontId="18" fillId="32" borderId="18" xfId="0" applyFont="1" applyFill="1" applyBorder="1" applyAlignment="1" applyProtection="1">
      <alignment horizontal="center"/>
      <protection locked="0"/>
    </xf>
    <xf numFmtId="0" fontId="18" fillId="32" borderId="25" xfId="0" applyFont="1" applyFill="1" applyBorder="1" applyAlignment="1" applyProtection="1">
      <alignment horizontal="center"/>
      <protection locked="0"/>
    </xf>
    <xf numFmtId="0" fontId="18" fillId="34" borderId="36" xfId="0" applyFont="1" applyFill="1" applyBorder="1" applyAlignment="1" applyProtection="1">
      <alignment horizontal="center" vertical="center"/>
      <protection locked="0"/>
    </xf>
    <xf numFmtId="2" fontId="37" fillId="32" borderId="0" xfId="0" applyNumberFormat="1" applyFont="1" applyFill="1" applyAlignment="1">
      <alignment horizontal="left" vertical="center"/>
    </xf>
    <xf numFmtId="0" fontId="11" fillId="0" borderId="90" xfId="0" applyFont="1" applyFill="1" applyBorder="1" applyAlignment="1">
      <alignment vertical="top" wrapText="1"/>
    </xf>
    <xf numFmtId="0" fontId="0" fillId="0" borderId="91" xfId="0" applyFont="1" applyFill="1" applyBorder="1" applyAlignment="1">
      <alignment vertical="top" wrapText="1"/>
    </xf>
    <xf numFmtId="0" fontId="0" fillId="0" borderId="92" xfId="0" applyFont="1" applyFill="1" applyBorder="1" applyAlignment="1">
      <alignment vertical="top" wrapText="1"/>
    </xf>
    <xf numFmtId="0" fontId="18" fillId="0" borderId="89" xfId="0" applyFont="1" applyFill="1" applyBorder="1" applyAlignment="1" applyProtection="1">
      <alignment horizontal="center" vertical="center"/>
      <protection/>
    </xf>
    <xf numFmtId="0" fontId="18" fillId="0" borderId="42" xfId="61" applyFont="1" applyFill="1" applyBorder="1" applyAlignment="1" applyProtection="1">
      <alignment horizontal="center" vertical="center" wrapText="1"/>
      <protection locked="0"/>
    </xf>
    <xf numFmtId="0" fontId="18" fillId="0" borderId="93" xfId="0" applyFont="1" applyFill="1" applyBorder="1" applyAlignment="1">
      <alignment wrapText="1"/>
    </xf>
    <xf numFmtId="0" fontId="18" fillId="0" borderId="93" xfId="0" applyFont="1" applyFill="1" applyBorder="1" applyAlignment="1">
      <alignment horizontal="left" wrapText="1" indent="2"/>
    </xf>
    <xf numFmtId="0" fontId="18" fillId="0" borderId="93" xfId="0" applyFont="1" applyFill="1" applyBorder="1" applyAlignment="1">
      <alignment horizontal="left" wrapText="1" indent="3"/>
    </xf>
    <xf numFmtId="0" fontId="18" fillId="0" borderId="94" xfId="0" applyFont="1" applyFill="1" applyBorder="1" applyAlignment="1">
      <alignment horizontal="left" wrapText="1" indent="3"/>
    </xf>
    <xf numFmtId="0" fontId="18" fillId="0" borderId="93" xfId="0" applyFont="1" applyFill="1" applyBorder="1" applyAlignment="1">
      <alignment horizontal="center" wrapText="1"/>
    </xf>
    <xf numFmtId="0" fontId="18" fillId="0" borderId="95" xfId="0" applyFont="1" applyFill="1" applyBorder="1" applyAlignment="1">
      <alignment horizontal="center" wrapText="1"/>
    </xf>
    <xf numFmtId="0" fontId="18" fillId="38" borderId="42" xfId="61" applyFont="1" applyFill="1" applyBorder="1" applyAlignment="1" applyProtection="1">
      <alignment horizontal="right" wrapText="1"/>
      <protection locked="0"/>
    </xf>
    <xf numFmtId="0" fontId="18" fillId="0" borderId="96" xfId="61" applyFont="1" applyFill="1" applyBorder="1" applyAlignment="1" applyProtection="1">
      <alignment horizontal="center" vertical="center" wrapText="1"/>
      <protection locked="0"/>
    </xf>
    <xf numFmtId="0" fontId="18" fillId="32" borderId="71" xfId="0" applyFont="1" applyFill="1" applyBorder="1" applyAlignment="1">
      <alignment horizontal="center"/>
    </xf>
    <xf numFmtId="0" fontId="18" fillId="32" borderId="72" xfId="0" applyFont="1" applyFill="1" applyBorder="1" applyAlignment="1">
      <alignment horizontal="center"/>
    </xf>
    <xf numFmtId="0" fontId="18" fillId="32" borderId="60" xfId="0" applyFont="1" applyFill="1" applyBorder="1" applyAlignment="1">
      <alignment horizontal="center"/>
    </xf>
    <xf numFmtId="0" fontId="0" fillId="32" borderId="47" xfId="0" applyFill="1" applyBorder="1" applyAlignment="1">
      <alignment/>
    </xf>
    <xf numFmtId="0" fontId="64" fillId="0" borderId="0" xfId="0" applyFont="1" applyFill="1" applyAlignment="1">
      <alignment/>
    </xf>
    <xf numFmtId="0" fontId="21" fillId="34" borderId="97" xfId="0" applyFont="1" applyFill="1" applyBorder="1" applyAlignment="1">
      <alignment horizontal="center" vertical="center"/>
    </xf>
    <xf numFmtId="0" fontId="18" fillId="32" borderId="18" xfId="0" applyFont="1" applyFill="1" applyBorder="1" applyAlignment="1">
      <alignment horizontal="center" vertical="center"/>
    </xf>
    <xf numFmtId="0" fontId="18" fillId="32" borderId="89" xfId="0" applyFont="1" applyFill="1" applyBorder="1" applyAlignment="1">
      <alignment horizontal="center"/>
    </xf>
    <xf numFmtId="0" fontId="21" fillId="38" borderId="98" xfId="0" applyFont="1" applyFill="1" applyBorder="1" applyAlignment="1" applyProtection="1">
      <alignment horizontal="center" vertical="center"/>
      <protection locked="0"/>
    </xf>
    <xf numFmtId="0" fontId="39" fillId="38" borderId="98" xfId="0" applyFont="1" applyFill="1" applyBorder="1" applyAlignment="1" applyProtection="1">
      <alignment horizontal="left" vertical="center" wrapText="1"/>
      <protection locked="0"/>
    </xf>
    <xf numFmtId="0" fontId="21" fillId="32" borderId="98" xfId="0" applyFont="1" applyFill="1" applyBorder="1" applyAlignment="1" applyProtection="1">
      <alignment horizontal="center" vertical="center"/>
      <protection locked="0"/>
    </xf>
    <xf numFmtId="0" fontId="39" fillId="32" borderId="98" xfId="0" applyFont="1" applyFill="1" applyBorder="1" applyAlignment="1" applyProtection="1">
      <alignment horizontal="left" vertical="center" wrapText="1"/>
      <protection locked="0"/>
    </xf>
    <xf numFmtId="0" fontId="39" fillId="38" borderId="98" xfId="0" applyFont="1" applyFill="1" applyBorder="1" applyAlignment="1">
      <alignment horizontal="left" vertical="center" wrapText="1"/>
    </xf>
    <xf numFmtId="0" fontId="21" fillId="32" borderId="98" xfId="0" applyFont="1" applyFill="1" applyBorder="1" applyAlignment="1">
      <alignment horizontal="center" vertical="center"/>
    </xf>
    <xf numFmtId="0" fontId="21" fillId="38" borderId="98" xfId="0" applyFont="1" applyFill="1" applyBorder="1" applyAlignment="1">
      <alignment horizontal="center" vertical="center" wrapText="1"/>
    </xf>
    <xf numFmtId="0" fontId="19" fillId="32" borderId="0" xfId="0" applyFont="1" applyFill="1" applyAlignment="1">
      <alignment horizontal="left"/>
    </xf>
    <xf numFmtId="0" fontId="53" fillId="32" borderId="0" xfId="0" applyFont="1" applyFill="1" applyAlignment="1">
      <alignment horizontal="left"/>
    </xf>
    <xf numFmtId="0" fontId="48" fillId="32" borderId="0" xfId="0" applyFont="1" applyFill="1" applyAlignment="1" applyProtection="1">
      <alignment/>
      <protection locked="0"/>
    </xf>
    <xf numFmtId="0" fontId="49" fillId="32" borderId="0" xfId="0" applyFont="1" applyFill="1" applyAlignment="1">
      <alignment horizontal="right"/>
    </xf>
    <xf numFmtId="0" fontId="49" fillId="32" borderId="0" xfId="0" applyFont="1" applyFill="1" applyAlignment="1">
      <alignment/>
    </xf>
    <xf numFmtId="0" fontId="46" fillId="32" borderId="0" xfId="0" applyFont="1" applyFill="1" applyAlignment="1">
      <alignment/>
    </xf>
    <xf numFmtId="0" fontId="48" fillId="32" borderId="0" xfId="0" applyFont="1" applyFill="1" applyAlignment="1" applyProtection="1">
      <alignment horizontal="left"/>
      <protection locked="0"/>
    </xf>
    <xf numFmtId="0" fontId="50" fillId="32" borderId="0" xfId="0" applyFont="1" applyFill="1" applyAlignment="1">
      <alignment horizontal="left"/>
    </xf>
    <xf numFmtId="0" fontId="51" fillId="32" borderId="0" xfId="0" applyFont="1" applyFill="1" applyAlignment="1">
      <alignment horizontal="left"/>
    </xf>
    <xf numFmtId="0" fontId="13" fillId="32" borderId="0" xfId="0" applyFont="1" applyFill="1" applyAlignment="1">
      <alignment horizontal="left"/>
    </xf>
    <xf numFmtId="0" fontId="36" fillId="32" borderId="18" xfId="0" applyFont="1" applyFill="1" applyBorder="1" applyAlignment="1" applyProtection="1">
      <alignment horizontal="left" vertical="center" wrapText="1"/>
      <protection locked="0"/>
    </xf>
    <xf numFmtId="0" fontId="18" fillId="32" borderId="18" xfId="0" applyFont="1" applyFill="1" applyBorder="1" applyAlignment="1">
      <alignment horizontal="center" wrapText="1"/>
    </xf>
    <xf numFmtId="0" fontId="36" fillId="32" borderId="18" xfId="0" applyFont="1" applyFill="1" applyBorder="1" applyAlignment="1">
      <alignment horizontal="left" vertical="center" wrapText="1"/>
    </xf>
    <xf numFmtId="0" fontId="36" fillId="32" borderId="19" xfId="0" applyFont="1" applyFill="1" applyBorder="1" applyAlignment="1" applyProtection="1">
      <alignment horizontal="left" vertical="center" wrapText="1"/>
      <protection locked="0"/>
    </xf>
    <xf numFmtId="0" fontId="18" fillId="32" borderId="19" xfId="0" applyFont="1" applyFill="1" applyBorder="1" applyAlignment="1">
      <alignment horizontal="center" wrapText="1"/>
    </xf>
    <xf numFmtId="0" fontId="36" fillId="32" borderId="25" xfId="0" applyFont="1" applyFill="1" applyBorder="1" applyAlignment="1" applyProtection="1">
      <alignment horizontal="left" vertical="center" wrapText="1"/>
      <protection locked="0"/>
    </xf>
    <xf numFmtId="0" fontId="18" fillId="32" borderId="45" xfId="0" applyFont="1" applyFill="1" applyBorder="1" applyAlignment="1">
      <alignment horizontal="center" wrapText="1"/>
    </xf>
    <xf numFmtId="0" fontId="21" fillId="32" borderId="0" xfId="0" applyFont="1" applyFill="1" applyAlignment="1">
      <alignment horizontal="left" wrapText="1"/>
    </xf>
    <xf numFmtId="0" fontId="18" fillId="32" borderId="0" xfId="0" applyFont="1" applyFill="1" applyAlignment="1" applyProtection="1">
      <alignment horizontal="center"/>
      <protection locked="0"/>
    </xf>
    <xf numFmtId="0" fontId="36" fillId="32" borderId="0" xfId="0" applyFont="1" applyFill="1" applyAlignment="1" applyProtection="1">
      <alignment horizontal="left" vertical="center" wrapText="1"/>
      <protection locked="0"/>
    </xf>
    <xf numFmtId="0" fontId="18" fillId="32" borderId="0" xfId="0" applyFont="1" applyFill="1" applyAlignment="1">
      <alignment horizontal="center" wrapText="1"/>
    </xf>
    <xf numFmtId="0" fontId="18" fillId="32" borderId="99" xfId="0" applyFont="1" applyFill="1" applyBorder="1" applyAlignment="1">
      <alignment horizontal="center"/>
    </xf>
    <xf numFmtId="0" fontId="18" fillId="32" borderId="36" xfId="0" applyFont="1" applyFill="1" applyBorder="1" applyAlignment="1">
      <alignment horizontal="center" wrapText="1"/>
    </xf>
    <xf numFmtId="0" fontId="18" fillId="32" borderId="99" xfId="0" applyFont="1" applyFill="1" applyBorder="1" applyAlignment="1">
      <alignment horizontal="center" wrapText="1"/>
    </xf>
    <xf numFmtId="0" fontId="18" fillId="32" borderId="100" xfId="0" applyFont="1" applyFill="1" applyBorder="1" applyAlignment="1">
      <alignment horizontal="center"/>
    </xf>
    <xf numFmtId="2" fontId="21" fillId="32" borderId="0" xfId="0" applyNumberFormat="1" applyFont="1" applyFill="1" applyAlignment="1">
      <alignment horizontal="center"/>
    </xf>
    <xf numFmtId="0" fontId="33" fillId="32" borderId="0" xfId="0" applyFont="1" applyFill="1" applyAlignment="1">
      <alignment horizontal="left"/>
    </xf>
    <xf numFmtId="2" fontId="18" fillId="32" borderId="0" xfId="0" applyNumberFormat="1" applyFont="1" applyFill="1" applyAlignment="1" applyProtection="1">
      <alignment horizontal="center"/>
      <protection locked="0"/>
    </xf>
    <xf numFmtId="0" fontId="34" fillId="32" borderId="0" xfId="0" applyFont="1" applyFill="1" applyAlignment="1" applyProtection="1">
      <alignment/>
      <protection locked="0"/>
    </xf>
    <xf numFmtId="0" fontId="7" fillId="32" borderId="0" xfId="0" applyFont="1" applyFill="1" applyAlignment="1" applyProtection="1">
      <alignment/>
      <protection locked="0"/>
    </xf>
    <xf numFmtId="0" fontId="8" fillId="32" borderId="0" xfId="0" applyFont="1" applyFill="1" applyAlignment="1" applyProtection="1">
      <alignment/>
      <protection locked="0"/>
    </xf>
    <xf numFmtId="0" fontId="8" fillId="32" borderId="0" xfId="0" applyFont="1" applyFill="1" applyAlignment="1" applyProtection="1">
      <alignment horizontal="left"/>
      <protection locked="0"/>
    </xf>
    <xf numFmtId="2" fontId="8" fillId="32" borderId="0" xfId="0" applyNumberFormat="1" applyFont="1" applyFill="1" applyAlignment="1">
      <alignment horizontal="left"/>
    </xf>
    <xf numFmtId="0" fontId="34" fillId="32" borderId="0" xfId="0" applyFont="1" applyFill="1" applyAlignment="1">
      <alignment horizontal="left"/>
    </xf>
    <xf numFmtId="0" fontId="33" fillId="32" borderId="34" xfId="0" applyFont="1" applyFill="1" applyBorder="1" applyAlignment="1" applyProtection="1">
      <alignment horizontal="center"/>
      <protection locked="0"/>
    </xf>
    <xf numFmtId="0" fontId="36" fillId="32" borderId="19" xfId="0" applyFont="1" applyFill="1" applyBorder="1" applyAlignment="1" applyProtection="1">
      <alignment horizontal="left" wrapText="1"/>
      <protection locked="0"/>
    </xf>
    <xf numFmtId="0" fontId="18" fillId="32" borderId="34" xfId="0" applyFont="1" applyFill="1" applyBorder="1" applyAlignment="1" applyProtection="1">
      <alignment horizontal="center"/>
      <protection locked="0"/>
    </xf>
    <xf numFmtId="0" fontId="36" fillId="32" borderId="60" xfId="0" applyFont="1" applyFill="1" applyBorder="1" applyAlignment="1" applyProtection="1">
      <alignment horizontal="left" wrapText="1"/>
      <protection locked="0"/>
    </xf>
    <xf numFmtId="0" fontId="0" fillId="32" borderId="33" xfId="0" applyFill="1" applyBorder="1" applyAlignment="1">
      <alignment/>
    </xf>
    <xf numFmtId="0" fontId="21" fillId="34" borderId="0" xfId="0" applyFont="1" applyFill="1" applyAlignment="1">
      <alignment horizontal="center" vertical="center"/>
    </xf>
    <xf numFmtId="0" fontId="21" fillId="34" borderId="0" xfId="0" applyFont="1" applyFill="1" applyAlignment="1" applyProtection="1">
      <alignment horizontal="center" vertical="center"/>
      <protection locked="0"/>
    </xf>
    <xf numFmtId="0" fontId="33" fillId="34" borderId="0" xfId="0" applyFont="1" applyFill="1" applyAlignment="1" applyProtection="1">
      <alignment horizontal="center" vertical="center"/>
      <protection locked="0"/>
    </xf>
    <xf numFmtId="0" fontId="33" fillId="32" borderId="0" xfId="0" applyFont="1" applyFill="1" applyAlignment="1" applyProtection="1">
      <alignment horizontal="center"/>
      <protection locked="0"/>
    </xf>
    <xf numFmtId="0" fontId="21" fillId="32" borderId="0" xfId="0" applyFont="1" applyFill="1" applyAlignment="1">
      <alignment horizontal="left"/>
    </xf>
    <xf numFmtId="0" fontId="30" fillId="32" borderId="0" xfId="0" applyFont="1" applyFill="1" applyAlignment="1">
      <alignment horizontal="right" wrapText="1"/>
    </xf>
    <xf numFmtId="0" fontId="36" fillId="32" borderId="0" xfId="0" applyFont="1" applyFill="1" applyAlignment="1" applyProtection="1">
      <alignment horizontal="left" wrapText="1"/>
      <protection locked="0"/>
    </xf>
    <xf numFmtId="0" fontId="36" fillId="32" borderId="0" xfId="0" applyFont="1" applyFill="1" applyAlignment="1" applyProtection="1">
      <alignment horizontal="left"/>
      <protection locked="0"/>
    </xf>
    <xf numFmtId="0" fontId="54" fillId="32" borderId="0" xfId="0" applyFont="1" applyFill="1" applyAlignment="1">
      <alignment horizontal="right" wrapText="1"/>
    </xf>
    <xf numFmtId="0" fontId="47" fillId="32" borderId="0" xfId="0" applyFont="1" applyFill="1" applyAlignment="1">
      <alignment horizontal="right"/>
    </xf>
    <xf numFmtId="0" fontId="18" fillId="32" borderId="0" xfId="0" applyFont="1" applyFill="1" applyAlignment="1">
      <alignment horizontal="center" vertical="center"/>
    </xf>
    <xf numFmtId="0" fontId="18" fillId="32" borderId="0" xfId="0" applyFont="1" applyFill="1" applyAlignment="1" applyProtection="1">
      <alignment horizontal="center" vertical="center"/>
      <protection locked="0"/>
    </xf>
    <xf numFmtId="0" fontId="18" fillId="32" borderId="0" xfId="0" applyFont="1" applyFill="1" applyAlignment="1" applyProtection="1">
      <alignment horizontal="center" vertical="center" wrapText="1"/>
      <protection locked="0"/>
    </xf>
    <xf numFmtId="0" fontId="44" fillId="32" borderId="0" xfId="0" applyFont="1" applyFill="1" applyAlignment="1">
      <alignment horizontal="right"/>
    </xf>
    <xf numFmtId="0" fontId="31" fillId="32" borderId="0" xfId="0" applyFont="1" applyFill="1" applyAlignment="1">
      <alignment horizontal="right"/>
    </xf>
    <xf numFmtId="0" fontId="33" fillId="32" borderId="0" xfId="0" applyFont="1" applyFill="1" applyAlignment="1">
      <alignment/>
    </xf>
    <xf numFmtId="0" fontId="11" fillId="32" borderId="0" xfId="0" applyFont="1" applyFill="1" applyAlignment="1">
      <alignment/>
    </xf>
    <xf numFmtId="0" fontId="21" fillId="38" borderId="98" xfId="0" applyFont="1" applyFill="1" applyBorder="1" applyAlignment="1" applyProtection="1">
      <alignment horizontal="center" vertical="center" wrapText="1"/>
      <protection/>
    </xf>
    <xf numFmtId="0" fontId="6" fillId="32" borderId="0" xfId="0" applyFont="1" applyFill="1" applyAlignment="1">
      <alignment horizontal="left"/>
    </xf>
    <xf numFmtId="2" fontId="7" fillId="32" borderId="0" xfId="0" applyNumberFormat="1" applyFont="1" applyFill="1" applyAlignment="1" applyProtection="1">
      <alignment horizontal="left"/>
      <protection locked="0"/>
    </xf>
    <xf numFmtId="0" fontId="33" fillId="32" borderId="0" xfId="0" applyFont="1" applyFill="1" applyAlignment="1" applyProtection="1">
      <alignment horizontal="left"/>
      <protection locked="0"/>
    </xf>
    <xf numFmtId="2" fontId="8" fillId="32" borderId="0" xfId="0" applyNumberFormat="1" applyFont="1" applyFill="1" applyAlignment="1" applyProtection="1">
      <alignment horizontal="left"/>
      <protection locked="0"/>
    </xf>
    <xf numFmtId="0" fontId="34" fillId="32" borderId="0" xfId="0" applyFont="1" applyFill="1" applyAlignment="1" applyProtection="1">
      <alignment horizontal="left"/>
      <protection locked="0"/>
    </xf>
    <xf numFmtId="0" fontId="9" fillId="32" borderId="0" xfId="0" applyFont="1" applyFill="1" applyAlignment="1">
      <alignment/>
    </xf>
    <xf numFmtId="0" fontId="57" fillId="32" borderId="32" xfId="0" applyFont="1" applyFill="1" applyBorder="1" applyAlignment="1">
      <alignment/>
    </xf>
    <xf numFmtId="0" fontId="13" fillId="32" borderId="32" xfId="0" applyFont="1" applyFill="1" applyBorder="1" applyAlignment="1">
      <alignment/>
    </xf>
    <xf numFmtId="0" fontId="36" fillId="32" borderId="60" xfId="0" applyFont="1" applyFill="1" applyBorder="1" applyAlignment="1" applyProtection="1">
      <alignment horizontal="left" vertical="center" wrapText="1"/>
      <protection locked="0"/>
    </xf>
    <xf numFmtId="0" fontId="18" fillId="38" borderId="19" xfId="0" applyFont="1" applyFill="1" applyBorder="1" applyAlignment="1">
      <alignment horizontal="left" wrapText="1"/>
    </xf>
    <xf numFmtId="0" fontId="18" fillId="38" borderId="18" xfId="0" applyFont="1" applyFill="1" applyBorder="1" applyAlignment="1" applyProtection="1">
      <alignment horizontal="center"/>
      <protection locked="0"/>
    </xf>
    <xf numFmtId="0" fontId="36" fillId="38" borderId="18" xfId="0" applyFont="1" applyFill="1" applyBorder="1" applyAlignment="1" applyProtection="1">
      <alignment horizontal="left" vertical="center" wrapText="1"/>
      <protection locked="0"/>
    </xf>
    <xf numFmtId="0" fontId="18" fillId="38" borderId="18" xfId="0" applyFont="1" applyFill="1" applyBorder="1" applyAlignment="1">
      <alignment horizontal="center"/>
    </xf>
    <xf numFmtId="0" fontId="36" fillId="38" borderId="19" xfId="0" applyFont="1" applyFill="1" applyBorder="1" applyAlignment="1">
      <alignment horizontal="left" vertical="center" wrapText="1"/>
    </xf>
    <xf numFmtId="0" fontId="36" fillId="38" borderId="19" xfId="0" applyFont="1" applyFill="1" applyBorder="1" applyAlignment="1" applyProtection="1">
      <alignment horizontal="left" vertical="center" wrapText="1"/>
      <protection locked="0"/>
    </xf>
    <xf numFmtId="0" fontId="18" fillId="38" borderId="19" xfId="0" applyFont="1" applyFill="1" applyBorder="1" applyAlignment="1">
      <alignment horizontal="center" vertical="center"/>
    </xf>
    <xf numFmtId="0" fontId="36" fillId="38" borderId="19" xfId="0" applyFont="1" applyFill="1" applyBorder="1" applyAlignment="1">
      <alignment horizontal="left" vertical="center"/>
    </xf>
    <xf numFmtId="0" fontId="62" fillId="0" borderId="0" xfId="0" applyFont="1" applyAlignment="1">
      <alignment horizontal="center"/>
    </xf>
    <xf numFmtId="0" fontId="62" fillId="0" borderId="0" xfId="0" applyFont="1" applyAlignment="1">
      <alignment horizontal="left" vertical="center" wrapText="1"/>
    </xf>
    <xf numFmtId="0" fontId="62" fillId="0" borderId="0" xfId="0" applyFont="1" applyAlignment="1" applyProtection="1">
      <alignment horizontal="center"/>
      <protection locked="0"/>
    </xf>
    <xf numFmtId="0" fontId="63" fillId="0" borderId="0" xfId="0" applyFont="1" applyAlignment="1" applyProtection="1">
      <alignment horizontal="left" vertical="center" wrapText="1"/>
      <protection locked="0"/>
    </xf>
    <xf numFmtId="0" fontId="63" fillId="0" borderId="0" xfId="0" applyFont="1" applyAlignment="1" applyProtection="1">
      <alignment horizontal="left" vertical="center"/>
      <protection locked="0"/>
    </xf>
    <xf numFmtId="0" fontId="22" fillId="32" borderId="0" xfId="57" applyFont="1" applyFill="1" applyAlignment="1">
      <alignment horizontal="left" vertical="center" indent="1"/>
      <protection/>
    </xf>
    <xf numFmtId="2" fontId="18" fillId="32" borderId="0" xfId="57" applyNumberFormat="1" applyFont="1" applyFill="1" applyAlignment="1">
      <alignment horizontal="center"/>
      <protection/>
    </xf>
    <xf numFmtId="0" fontId="34" fillId="32" borderId="0" xfId="57" applyFont="1" applyFill="1" applyAlignment="1">
      <alignment horizontal="center" vertical="center"/>
      <protection/>
    </xf>
    <xf numFmtId="2" fontId="18" fillId="34" borderId="101" xfId="0" applyNumberFormat="1" applyFont="1" applyFill="1" applyBorder="1" applyAlignment="1">
      <alignment horizontal="center"/>
    </xf>
    <xf numFmtId="0" fontId="18" fillId="34" borderId="101" xfId="0" applyFont="1" applyFill="1" applyBorder="1" applyAlignment="1">
      <alignment horizontal="center"/>
    </xf>
    <xf numFmtId="0" fontId="18" fillId="34" borderId="38" xfId="0" applyFont="1" applyFill="1" applyBorder="1" applyAlignment="1">
      <alignment horizontal="center" vertical="center"/>
    </xf>
    <xf numFmtId="2" fontId="18" fillId="34" borderId="36" xfId="0" applyNumberFormat="1" applyFont="1" applyFill="1" applyBorder="1" applyAlignment="1">
      <alignment horizontal="center"/>
    </xf>
    <xf numFmtId="0" fontId="18" fillId="34" borderId="36" xfId="0" applyFont="1" applyFill="1" applyBorder="1" applyAlignment="1">
      <alignment horizontal="center"/>
    </xf>
    <xf numFmtId="0" fontId="18" fillId="34" borderId="36" xfId="0" applyFont="1" applyFill="1" applyBorder="1" applyAlignment="1">
      <alignment horizontal="center" vertical="center"/>
    </xf>
    <xf numFmtId="2" fontId="18" fillId="32" borderId="36" xfId="0" applyNumberFormat="1" applyFont="1" applyFill="1" applyBorder="1" applyAlignment="1">
      <alignment horizontal="center"/>
    </xf>
    <xf numFmtId="0" fontId="34" fillId="32" borderId="36" xfId="0" applyFont="1" applyFill="1" applyBorder="1" applyAlignment="1">
      <alignment/>
    </xf>
    <xf numFmtId="0" fontId="30" fillId="32" borderId="0" xfId="0" applyFont="1" applyFill="1" applyAlignment="1">
      <alignment horizontal="center" wrapText="1"/>
    </xf>
    <xf numFmtId="0" fontId="6" fillId="32" borderId="0" xfId="0" applyFont="1" applyFill="1" applyAlignment="1">
      <alignment/>
    </xf>
    <xf numFmtId="2" fontId="38" fillId="32" borderId="0" xfId="0" applyNumberFormat="1" applyFont="1" applyFill="1" applyAlignment="1">
      <alignment horizontal="left" vertical="center"/>
    </xf>
    <xf numFmtId="2" fontId="37" fillId="32" borderId="0" xfId="0" applyNumberFormat="1" applyFont="1" applyFill="1" applyAlignment="1" applyProtection="1">
      <alignment horizontal="left" vertical="center"/>
      <protection locked="0"/>
    </xf>
    <xf numFmtId="0" fontId="61" fillId="32" borderId="0" xfId="0" applyFont="1" applyFill="1" applyAlignment="1">
      <alignment/>
    </xf>
    <xf numFmtId="0" fontId="36" fillId="32" borderId="39" xfId="0" applyFont="1" applyFill="1" applyBorder="1" applyAlignment="1">
      <alignment horizontal="left" vertical="center" wrapText="1"/>
    </xf>
    <xf numFmtId="0" fontId="36" fillId="32" borderId="19" xfId="0" applyFont="1" applyFill="1" applyBorder="1" applyAlignment="1">
      <alignment horizontal="left" vertical="center" wrapText="1"/>
    </xf>
    <xf numFmtId="0" fontId="18" fillId="32" borderId="0" xfId="57" applyFont="1" applyFill="1" applyAlignment="1">
      <alignment horizontal="center" vertical="center"/>
      <protection/>
    </xf>
    <xf numFmtId="2" fontId="37" fillId="32" borderId="0" xfId="57" applyNumberFormat="1" applyFont="1" applyFill="1" applyAlignment="1">
      <alignment horizontal="left" vertical="center"/>
      <protection/>
    </xf>
    <xf numFmtId="0" fontId="38" fillId="34" borderId="69" xfId="0" applyFont="1" applyFill="1" applyBorder="1" applyAlignment="1" applyProtection="1">
      <alignment horizontal="left" vertical="center"/>
      <protection locked="0"/>
    </xf>
    <xf numFmtId="0" fontId="38" fillId="34" borderId="43" xfId="0" applyFont="1" applyFill="1" applyBorder="1" applyAlignment="1" applyProtection="1">
      <alignment horizontal="left" vertical="center"/>
      <protection locked="0"/>
    </xf>
    <xf numFmtId="0" fontId="72" fillId="34" borderId="69" xfId="0" applyFont="1" applyFill="1" applyBorder="1" applyAlignment="1" applyProtection="1">
      <alignment horizontal="left" vertical="center"/>
      <protection locked="0"/>
    </xf>
    <xf numFmtId="0" fontId="72" fillId="34" borderId="59" xfId="0" applyFont="1" applyFill="1" applyBorder="1" applyAlignment="1" applyProtection="1">
      <alignment horizontal="left" vertical="center"/>
      <protection locked="0"/>
    </xf>
    <xf numFmtId="0" fontId="38" fillId="34" borderId="17" xfId="0" applyFont="1" applyFill="1" applyBorder="1" applyAlignment="1" applyProtection="1">
      <alignment horizontal="left" vertical="center"/>
      <protection locked="0"/>
    </xf>
    <xf numFmtId="0" fontId="18" fillId="32" borderId="67" xfId="0" applyFont="1" applyFill="1" applyBorder="1" applyAlignment="1">
      <alignment horizontal="center" wrapText="1"/>
    </xf>
    <xf numFmtId="0" fontId="0" fillId="32" borderId="67" xfId="0" applyFill="1" applyBorder="1" applyAlignment="1">
      <alignment/>
    </xf>
    <xf numFmtId="0" fontId="37" fillId="32" borderId="0" xfId="0" applyFont="1" applyFill="1" applyAlignment="1">
      <alignment horizontal="left" vertical="center"/>
    </xf>
    <xf numFmtId="0" fontId="21" fillId="32" borderId="0" xfId="0" applyFont="1" applyFill="1" applyAlignment="1">
      <alignment horizontal="center"/>
    </xf>
    <xf numFmtId="0" fontId="38" fillId="32" borderId="0" xfId="0" applyFont="1" applyFill="1" applyAlignment="1">
      <alignment horizontal="left" vertical="center"/>
    </xf>
    <xf numFmtId="0" fontId="0" fillId="32" borderId="0" xfId="0" applyFill="1" applyAlignment="1" applyProtection="1">
      <alignment wrapText="1"/>
      <protection locked="0"/>
    </xf>
    <xf numFmtId="0" fontId="23" fillId="32" borderId="0" xfId="0" applyFont="1" applyFill="1" applyAlignment="1" applyProtection="1">
      <alignment vertical="center"/>
      <protection locked="0"/>
    </xf>
    <xf numFmtId="0" fontId="0" fillId="32" borderId="0" xfId="0" applyFont="1" applyFill="1" applyAlignment="1">
      <alignment vertical="center"/>
    </xf>
    <xf numFmtId="2" fontId="24" fillId="32" borderId="0" xfId="0" applyNumberFormat="1" applyFont="1" applyFill="1" applyAlignment="1" applyProtection="1">
      <alignment horizontal="center"/>
      <protection locked="0"/>
    </xf>
    <xf numFmtId="0" fontId="35" fillId="32" borderId="0" xfId="0" applyFont="1" applyFill="1" applyAlignment="1" applyProtection="1">
      <alignment vertical="center"/>
      <protection locked="0"/>
    </xf>
    <xf numFmtId="2" fontId="24" fillId="32" borderId="0" xfId="0" applyNumberFormat="1" applyFont="1" applyFill="1" applyAlignment="1">
      <alignment horizontal="center"/>
    </xf>
    <xf numFmtId="0" fontId="35" fillId="32" borderId="0" xfId="0" applyFont="1" applyFill="1" applyAlignment="1">
      <alignment vertical="center"/>
    </xf>
    <xf numFmtId="2" fontId="19" fillId="32" borderId="0" xfId="0" applyNumberFormat="1" applyFont="1" applyFill="1" applyAlignment="1">
      <alignment horizontal="center"/>
    </xf>
    <xf numFmtId="2" fontId="0" fillId="32" borderId="0" xfId="0" applyNumberFormat="1" applyFont="1" applyFill="1" applyAlignment="1">
      <alignment horizontal="center"/>
    </xf>
    <xf numFmtId="0" fontId="34" fillId="32" borderId="0" xfId="0" applyFont="1" applyFill="1" applyAlignment="1">
      <alignment vertical="center"/>
    </xf>
    <xf numFmtId="0" fontId="0" fillId="32" borderId="0" xfId="0" applyFill="1" applyAlignment="1">
      <alignment vertical="center"/>
    </xf>
    <xf numFmtId="0" fontId="18" fillId="32" borderId="39" xfId="0" applyFont="1" applyFill="1" applyBorder="1" applyAlignment="1" applyProtection="1">
      <alignment horizontal="center"/>
      <protection locked="0"/>
    </xf>
    <xf numFmtId="0" fontId="36" fillId="32" borderId="39" xfId="0" applyFont="1" applyFill="1" applyBorder="1" applyAlignment="1" applyProtection="1">
      <alignment horizontal="left" vertical="center" wrapText="1"/>
      <protection locked="0"/>
    </xf>
    <xf numFmtId="0" fontId="18" fillId="32" borderId="43" xfId="0" applyFont="1" applyFill="1" applyBorder="1" applyAlignment="1">
      <alignment horizontal="center"/>
    </xf>
    <xf numFmtId="0" fontId="36" fillId="32" borderId="43" xfId="0" applyFont="1" applyFill="1" applyBorder="1" applyAlignment="1">
      <alignment horizontal="left" vertical="center" wrapText="1"/>
    </xf>
    <xf numFmtId="0" fontId="18" fillId="32" borderId="74" xfId="0" applyFont="1" applyFill="1" applyBorder="1" applyAlignment="1">
      <alignment horizontal="center"/>
    </xf>
    <xf numFmtId="0" fontId="36" fillId="32" borderId="74" xfId="0" applyFont="1" applyFill="1" applyBorder="1" applyAlignment="1">
      <alignment horizontal="left" vertical="center" wrapText="1"/>
    </xf>
    <xf numFmtId="0" fontId="36" fillId="32" borderId="75" xfId="0" applyFont="1" applyFill="1" applyBorder="1" applyAlignment="1" applyProtection="1">
      <alignment horizontal="left" vertical="center" wrapText="1"/>
      <protection locked="0"/>
    </xf>
    <xf numFmtId="0" fontId="36" fillId="32" borderId="72" xfId="0" applyFont="1" applyFill="1" applyBorder="1" applyAlignment="1">
      <alignment horizontal="left" vertical="center" wrapText="1"/>
    </xf>
    <xf numFmtId="0" fontId="18" fillId="32" borderId="102" xfId="0" applyFont="1" applyFill="1" applyBorder="1" applyAlignment="1">
      <alignment horizontal="center"/>
    </xf>
    <xf numFmtId="0" fontId="18" fillId="32" borderId="103" xfId="0" applyFont="1" applyFill="1" applyBorder="1" applyAlignment="1">
      <alignment horizontal="center"/>
    </xf>
    <xf numFmtId="0" fontId="18" fillId="32" borderId="19" xfId="0" applyFont="1" applyFill="1" applyBorder="1" applyAlignment="1" applyProtection="1">
      <alignment horizontal="center"/>
      <protection locked="0"/>
    </xf>
    <xf numFmtId="0" fontId="36" fillId="32" borderId="25" xfId="0" applyFont="1" applyFill="1" applyBorder="1" applyAlignment="1">
      <alignment horizontal="left" vertical="center" wrapText="1"/>
    </xf>
    <xf numFmtId="0" fontId="0" fillId="32" borderId="0" xfId="0" applyFill="1" applyAlignment="1">
      <alignment wrapText="1"/>
    </xf>
    <xf numFmtId="0" fontId="33" fillId="34" borderId="17" xfId="0" applyFont="1" applyFill="1" applyBorder="1" applyAlignment="1" applyProtection="1">
      <alignment horizontal="center" vertical="center"/>
      <protection locked="0"/>
    </xf>
    <xf numFmtId="0" fontId="18" fillId="32" borderId="74" xfId="0" applyFont="1" applyFill="1" applyBorder="1" applyAlignment="1">
      <alignment horizontal="center" wrapText="1"/>
    </xf>
    <xf numFmtId="0" fontId="18" fillId="32" borderId="43" xfId="0" applyFont="1" applyFill="1" applyBorder="1" applyAlignment="1">
      <alignment horizontal="center" wrapText="1"/>
    </xf>
    <xf numFmtId="0" fontId="18" fillId="32" borderId="34" xfId="0" applyFont="1" applyFill="1" applyBorder="1" applyAlignment="1">
      <alignment horizontal="center" wrapText="1"/>
    </xf>
    <xf numFmtId="0" fontId="18" fillId="32" borderId="27" xfId="0" applyFont="1" applyFill="1" applyBorder="1" applyAlignment="1">
      <alignment horizontal="center" wrapText="1"/>
    </xf>
    <xf numFmtId="0" fontId="18" fillId="32" borderId="76" xfId="0" applyFont="1" applyFill="1" applyBorder="1" applyAlignment="1">
      <alignment horizontal="center" wrapText="1"/>
    </xf>
    <xf numFmtId="0" fontId="18" fillId="32" borderId="72" xfId="0" applyFont="1" applyFill="1" applyBorder="1" applyAlignment="1">
      <alignment horizontal="center" wrapText="1"/>
    </xf>
    <xf numFmtId="0" fontId="73" fillId="32" borderId="19" xfId="0" applyFont="1" applyFill="1" applyBorder="1" applyAlignment="1">
      <alignment horizontal="center"/>
    </xf>
    <xf numFmtId="0" fontId="73" fillId="32" borderId="18" xfId="0" applyFont="1" applyFill="1" applyBorder="1" applyAlignment="1">
      <alignment horizontal="right" wrapText="1"/>
    </xf>
    <xf numFmtId="0" fontId="36" fillId="32" borderId="19" xfId="0" applyFont="1" applyFill="1" applyBorder="1" applyAlignment="1" applyProtection="1">
      <alignment horizontal="center" wrapText="1"/>
      <protection locked="0"/>
    </xf>
    <xf numFmtId="0" fontId="18" fillId="32" borderId="25" xfId="0" applyFont="1" applyFill="1" applyBorder="1" applyAlignment="1">
      <alignment horizontal="center" wrapText="1"/>
    </xf>
    <xf numFmtId="0" fontId="0" fillId="32" borderId="44" xfId="0" applyFill="1" applyBorder="1" applyAlignment="1" applyProtection="1">
      <alignment wrapText="1"/>
      <protection locked="0"/>
    </xf>
    <xf numFmtId="0" fontId="21" fillId="39" borderId="74" xfId="0" applyFont="1" applyFill="1" applyBorder="1" applyAlignment="1">
      <alignment horizontal="left" vertical="center"/>
    </xf>
    <xf numFmtId="0" fontId="18" fillId="40" borderId="18" xfId="0" applyFont="1" applyFill="1" applyBorder="1" applyAlignment="1">
      <alignment horizontal="center"/>
    </xf>
    <xf numFmtId="0" fontId="18" fillId="40" borderId="19" xfId="0" applyFont="1" applyFill="1" applyBorder="1" applyAlignment="1">
      <alignment horizontal="center" vertical="center"/>
    </xf>
    <xf numFmtId="0" fontId="18" fillId="40" borderId="93" xfId="0" applyFont="1" applyFill="1" applyBorder="1" applyAlignment="1">
      <alignment wrapText="1"/>
    </xf>
    <xf numFmtId="0" fontId="18" fillId="40" borderId="93" xfId="0" applyFont="1" applyFill="1" applyBorder="1" applyAlignment="1">
      <alignment horizontal="left" wrapText="1" indent="3"/>
    </xf>
    <xf numFmtId="0" fontId="18" fillId="40" borderId="94" xfId="0" applyFont="1" applyFill="1" applyBorder="1" applyAlignment="1">
      <alignment horizontal="left" wrapText="1" indent="3"/>
    </xf>
    <xf numFmtId="0" fontId="18" fillId="40" borderId="89" xfId="0" applyFont="1" applyFill="1" applyBorder="1" applyAlignment="1">
      <alignment horizontal="center" vertical="center"/>
    </xf>
    <xf numFmtId="0" fontId="21" fillId="40" borderId="27" xfId="0" applyFont="1" applyFill="1" applyBorder="1" applyAlignment="1">
      <alignment vertical="center" wrapText="1"/>
    </xf>
    <xf numFmtId="0" fontId="18" fillId="40" borderId="18" xfId="0" applyFont="1" applyFill="1" applyBorder="1" applyAlignment="1">
      <alignment horizontal="center" vertical="center"/>
    </xf>
    <xf numFmtId="0" fontId="18" fillId="40" borderId="19" xfId="0" applyFont="1" applyFill="1" applyBorder="1" applyAlignment="1">
      <alignment horizontal="left" vertical="center" wrapText="1" indent="1"/>
    </xf>
    <xf numFmtId="0" fontId="22" fillId="40" borderId="19" xfId="0" applyFont="1" applyFill="1" applyBorder="1" applyAlignment="1">
      <alignment horizontal="left" vertical="center" wrapText="1" indent="2"/>
    </xf>
    <xf numFmtId="0" fontId="7" fillId="41" borderId="0" xfId="0" applyFont="1" applyFill="1" applyAlignment="1">
      <alignment horizontal="center"/>
    </xf>
    <xf numFmtId="0" fontId="29" fillId="41" borderId="0" xfId="0" applyFont="1" applyFill="1" applyAlignment="1">
      <alignment horizontal="center"/>
    </xf>
    <xf numFmtId="0" fontId="8" fillId="0" borderId="0" xfId="0" applyFont="1" applyFill="1" applyBorder="1" applyAlignment="1">
      <alignment horizontal="left" vertical="center" wrapText="1"/>
    </xf>
    <xf numFmtId="0" fontId="3" fillId="36" borderId="0" xfId="0" applyFont="1" applyFill="1" applyBorder="1" applyAlignment="1">
      <alignment horizontal="center" vertical="center"/>
    </xf>
    <xf numFmtId="0" fontId="8" fillId="0" borderId="10" xfId="0" applyFont="1" applyFill="1" applyBorder="1" applyAlignment="1">
      <alignment wrapText="1"/>
    </xf>
    <xf numFmtId="0" fontId="3" fillId="35" borderId="0" xfId="0" applyFont="1" applyFill="1" applyBorder="1" applyAlignment="1">
      <alignment horizontal="center" vertical="center"/>
    </xf>
    <xf numFmtId="0" fontId="6" fillId="36"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Alignment="1">
      <alignment horizontal="left" vertical="top" wrapText="1"/>
    </xf>
    <xf numFmtId="0" fontId="0" fillId="0" borderId="0" xfId="0" applyNumberFormat="1" applyFont="1" applyFill="1" applyBorder="1" applyAlignment="1">
      <alignmen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Font="1" applyFill="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0" fillId="0" borderId="0" xfId="0" applyNumberForma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center" wrapText="1"/>
    </xf>
    <xf numFmtId="0" fontId="0" fillId="0" borderId="0" xfId="0" applyFill="1" applyAlignment="1">
      <alignment wrapText="1"/>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3" fillId="35" borderId="0" xfId="0" applyFont="1" applyFill="1" applyBorder="1" applyAlignment="1">
      <alignment horizontal="center"/>
    </xf>
    <xf numFmtId="0" fontId="6" fillId="36" borderId="0" xfId="0" applyFont="1" applyFill="1" applyBorder="1" applyAlignment="1">
      <alignment horizontal="center" vertical="center"/>
    </xf>
    <xf numFmtId="0" fontId="24" fillId="0" borderId="104"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18" fillId="0" borderId="0" xfId="0" applyFont="1" applyFill="1" applyAlignment="1">
      <alignment horizontal="left" vertical="top"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36" fillId="0" borderId="32" xfId="0" applyFont="1" applyBorder="1" applyAlignment="1" applyProtection="1">
      <alignment horizontal="left" vertical="center" wrapText="1"/>
      <protection locked="0"/>
    </xf>
    <xf numFmtId="0" fontId="0" fillId="0" borderId="32" xfId="0" applyBorder="1" applyAlignment="1" applyProtection="1">
      <alignment/>
      <protection locked="0"/>
    </xf>
    <xf numFmtId="0" fontId="0" fillId="0" borderId="105" xfId="0" applyFont="1" applyBorder="1" applyAlignment="1" applyProtection="1">
      <alignment horizontal="left" wrapText="1"/>
      <protection locked="0"/>
    </xf>
    <xf numFmtId="0" fontId="0" fillId="0" borderId="105" xfId="0" applyFont="1" applyBorder="1" applyAlignment="1" applyProtection="1">
      <alignment wrapText="1"/>
      <protection locked="0"/>
    </xf>
    <xf numFmtId="0" fontId="11" fillId="34" borderId="30" xfId="0" applyFont="1" applyFill="1" applyBorder="1" applyAlignment="1">
      <alignment horizontal="left"/>
    </xf>
    <xf numFmtId="0" fontId="11" fillId="34" borderId="106" xfId="0" applyFont="1" applyFill="1" applyBorder="1" applyAlignment="1">
      <alignment horizontal="left"/>
    </xf>
    <xf numFmtId="0" fontId="11" fillId="34" borderId="107" xfId="0" applyFont="1" applyFill="1" applyBorder="1" applyAlignment="1">
      <alignment horizontal="left"/>
    </xf>
    <xf numFmtId="0" fontId="74" fillId="0" borderId="0" xfId="0" applyNumberFormat="1" applyFont="1" applyFill="1" applyBorder="1" applyAlignment="1">
      <alignment horizontal="left" vertical="top" wrapText="1"/>
    </xf>
    <xf numFmtId="0" fontId="74" fillId="0" borderId="0" xfId="0" applyNumberFormat="1" applyFont="1" applyFill="1" applyBorder="1" applyAlignment="1">
      <alignment wrapText="1"/>
    </xf>
    <xf numFmtId="0" fontId="19" fillId="32" borderId="0" xfId="0" applyFont="1" applyFill="1" applyAlignment="1">
      <alignment horizontal="left"/>
    </xf>
    <xf numFmtId="0" fontId="49" fillId="32" borderId="0" xfId="0" applyFont="1" applyFill="1" applyAlignment="1">
      <alignment horizontal="center"/>
    </xf>
    <xf numFmtId="0" fontId="57" fillId="32" borderId="0" xfId="0" applyFont="1" applyFill="1" applyAlignment="1">
      <alignment horizontal="left"/>
    </xf>
    <xf numFmtId="0" fontId="58" fillId="32" borderId="0" xfId="0" applyFont="1" applyFill="1" applyAlignment="1">
      <alignment horizontal="left"/>
    </xf>
    <xf numFmtId="0" fontId="6" fillId="35"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0" xfId="0" applyAlignment="1">
      <alignment horizontal="left" vertical="top" wrapText="1"/>
    </xf>
    <xf numFmtId="0" fontId="21" fillId="0" borderId="108" xfId="0" applyNumberFormat="1" applyFont="1" applyFill="1" applyBorder="1" applyAlignment="1">
      <alignment horizontal="center" wrapText="1"/>
    </xf>
    <xf numFmtId="0" fontId="21" fillId="0" borderId="109" xfId="0" applyNumberFormat="1" applyFont="1" applyFill="1" applyBorder="1" applyAlignment="1">
      <alignment horizontal="center" wrapText="1"/>
    </xf>
    <xf numFmtId="0" fontId="21" fillId="0" borderId="110" xfId="0" applyNumberFormat="1" applyFont="1" applyFill="1" applyBorder="1" applyAlignment="1">
      <alignment horizontal="center" wrapText="1"/>
    </xf>
    <xf numFmtId="0" fontId="21" fillId="0" borderId="111" xfId="0" applyFont="1" applyFill="1" applyBorder="1" applyAlignment="1">
      <alignment horizontal="center" wrapText="1"/>
    </xf>
    <xf numFmtId="0" fontId="21" fillId="0" borderId="44" xfId="0" applyFont="1" applyFill="1" applyBorder="1" applyAlignment="1">
      <alignment horizontal="center" wrapText="1"/>
    </xf>
    <xf numFmtId="0" fontId="21" fillId="0" borderId="112" xfId="0" applyFont="1" applyFill="1" applyBorder="1" applyAlignment="1">
      <alignment horizontal="center" wrapText="1"/>
    </xf>
    <xf numFmtId="0" fontId="21" fillId="0" borderId="113" xfId="0" applyFont="1" applyFill="1" applyBorder="1" applyAlignment="1">
      <alignment horizontal="center" wrapText="1"/>
    </xf>
    <xf numFmtId="0" fontId="21" fillId="0" borderId="32" xfId="0" applyFont="1" applyFill="1" applyBorder="1" applyAlignment="1">
      <alignment horizontal="center" wrapText="1"/>
    </xf>
    <xf numFmtId="0" fontId="21" fillId="0" borderId="114" xfId="0" applyFont="1" applyFill="1" applyBorder="1" applyAlignment="1">
      <alignment horizontal="center" wrapText="1"/>
    </xf>
    <xf numFmtId="0" fontId="11" fillId="32" borderId="0" xfId="0" applyFont="1" applyFill="1" applyBorder="1" applyAlignment="1">
      <alignment/>
    </xf>
    <xf numFmtId="0" fontId="21" fillId="0" borderId="108" xfId="0" applyNumberFormat="1" applyFont="1" applyFill="1" applyBorder="1" applyAlignment="1">
      <alignment horizontal="center" vertical="center" wrapText="1"/>
    </xf>
    <xf numFmtId="0" fontId="21" fillId="0" borderId="109" xfId="0" applyNumberFormat="1" applyFont="1" applyFill="1" applyBorder="1" applyAlignment="1">
      <alignment horizontal="center" vertical="center" wrapText="1"/>
    </xf>
    <xf numFmtId="0" fontId="21" fillId="0" borderId="110" xfId="0" applyNumberFormat="1" applyFont="1" applyFill="1" applyBorder="1" applyAlignment="1">
      <alignment horizontal="center" vertical="center" wrapText="1"/>
    </xf>
    <xf numFmtId="0" fontId="11" fillId="32" borderId="0" xfId="0" applyFont="1" applyFill="1" applyAlignment="1">
      <alignment/>
    </xf>
    <xf numFmtId="0" fontId="0" fillId="0" borderId="115" xfId="0" applyFont="1" applyBorder="1" applyAlignment="1" applyProtection="1">
      <alignment horizontal="left" wrapText="1"/>
      <protection locked="0"/>
    </xf>
    <xf numFmtId="0" fontId="6" fillId="36"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08" xfId="0" applyFont="1" applyFill="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0" fillId="0" borderId="118" xfId="0" applyFont="1" applyBorder="1" applyAlignment="1" applyProtection="1">
      <alignment horizontal="left" wrapText="1"/>
      <protection locked="0"/>
    </xf>
    <xf numFmtId="0" fontId="19" fillId="0" borderId="0" xfId="0" applyFont="1" applyAlignment="1">
      <alignment/>
    </xf>
    <xf numFmtId="0" fontId="0" fillId="0" borderId="119" xfId="0" applyFont="1" applyBorder="1" applyAlignment="1" applyProtection="1">
      <alignment horizontal="left" wrapText="1"/>
      <protection locked="0"/>
    </xf>
    <xf numFmtId="0" fontId="8" fillId="32" borderId="0" xfId="0" applyFont="1" applyFill="1" applyAlignment="1" applyProtection="1">
      <alignment horizontal="left"/>
      <protection locked="0"/>
    </xf>
    <xf numFmtId="0" fontId="0" fillId="32" borderId="0" xfId="0" applyFill="1" applyAlignment="1" applyProtection="1">
      <alignment horizontal="left" wrapText="1"/>
      <protection locked="0"/>
    </xf>
    <xf numFmtId="0" fontId="11" fillId="34" borderId="120" xfId="0" applyFont="1" applyFill="1" applyBorder="1" applyAlignment="1">
      <alignment horizontal="left"/>
    </xf>
    <xf numFmtId="0" fontId="11" fillId="34" borderId="121" xfId="0" applyFont="1" applyFill="1" applyBorder="1" applyAlignment="1">
      <alignment horizontal="left"/>
    </xf>
    <xf numFmtId="0" fontId="11" fillId="34" borderId="122" xfId="0" applyFont="1" applyFill="1" applyBorder="1" applyAlignment="1">
      <alignment horizontal="left"/>
    </xf>
    <xf numFmtId="0" fontId="11" fillId="0" borderId="0" xfId="0" applyFont="1" applyFill="1" applyBorder="1" applyAlignment="1">
      <alignment/>
    </xf>
    <xf numFmtId="0" fontId="0" fillId="32" borderId="0" xfId="0" applyFill="1" applyAlignment="1">
      <alignment horizontal="left" wrapText="1"/>
    </xf>
    <xf numFmtId="0" fontId="19" fillId="0" borderId="0" xfId="0" applyFont="1" applyAlignment="1">
      <alignment horizontal="left" vertical="top" wrapText="1"/>
    </xf>
    <xf numFmtId="0" fontId="0" fillId="32" borderId="0" xfId="0" applyFont="1" applyFill="1" applyBorder="1" applyAlignment="1" applyProtection="1">
      <alignment horizontal="left" wrapText="1"/>
      <protection locked="0"/>
    </xf>
    <xf numFmtId="0" fontId="8" fillId="32" borderId="0" xfId="0" applyFont="1" applyFill="1" applyBorder="1" applyAlignment="1" applyProtection="1">
      <alignment horizontal="left"/>
      <protection locked="0"/>
    </xf>
    <xf numFmtId="0" fontId="0" fillId="32" borderId="123" xfId="0" applyFont="1" applyFill="1" applyBorder="1" applyAlignment="1" applyProtection="1">
      <alignment horizontal="left" wrapText="1"/>
      <protection locked="0"/>
    </xf>
    <xf numFmtId="0" fontId="0" fillId="0" borderId="0" xfId="0" applyAlignment="1">
      <alignment horizontal="left" wrapText="1"/>
    </xf>
    <xf numFmtId="0" fontId="21"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5" fillId="38" borderId="124" xfId="0" applyFont="1" applyFill="1" applyBorder="1" applyAlignment="1" applyProtection="1">
      <alignment horizontal="left" vertical="center" wrapText="1"/>
      <protection/>
    </xf>
    <xf numFmtId="0" fontId="6" fillId="35"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32" xfId="0" applyBorder="1" applyAlignment="1" applyProtection="1">
      <alignment vertical="center" wrapText="1"/>
      <protection locked="0"/>
    </xf>
    <xf numFmtId="0" fontId="11" fillId="32" borderId="125" xfId="0" applyFont="1" applyFill="1" applyBorder="1" applyAlignment="1" applyProtection="1">
      <alignment horizontal="left" vertical="top" wrapText="1"/>
      <protection locked="0"/>
    </xf>
    <xf numFmtId="0" fontId="11" fillId="32" borderId="126" xfId="0" applyFont="1" applyFill="1" applyBorder="1" applyAlignment="1" applyProtection="1">
      <alignment horizontal="left" vertical="top" wrapText="1"/>
      <protection locked="0"/>
    </xf>
    <xf numFmtId="0" fontId="11" fillId="32" borderId="127" xfId="0" applyFont="1" applyFill="1" applyBorder="1" applyAlignment="1" applyProtection="1">
      <alignment horizontal="left" vertical="top" wrapText="1"/>
      <protection locked="0"/>
    </xf>
    <xf numFmtId="0" fontId="0" fillId="0" borderId="23"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2" borderId="128" xfId="0" applyFont="1" applyFill="1" applyBorder="1" applyAlignment="1" applyProtection="1">
      <alignment horizontal="left" wrapText="1"/>
      <protection locked="0"/>
    </xf>
    <xf numFmtId="0" fontId="11" fillId="32" borderId="129" xfId="0" applyFont="1" applyFill="1" applyBorder="1" applyAlignment="1" applyProtection="1">
      <alignment horizontal="left" wrapText="1"/>
      <protection locked="0"/>
    </xf>
    <xf numFmtId="0" fontId="11" fillId="32" borderId="130" xfId="0" applyFont="1" applyFill="1" applyBorder="1" applyAlignment="1" applyProtection="1">
      <alignment horizontal="left" wrapText="1"/>
      <protection locked="0"/>
    </xf>
    <xf numFmtId="0" fontId="11" fillId="32" borderId="125" xfId="0" applyFont="1" applyFill="1" applyBorder="1" applyAlignment="1" applyProtection="1">
      <alignment horizontal="left" vertical="center" wrapText="1"/>
      <protection locked="0"/>
    </xf>
    <xf numFmtId="0" fontId="11" fillId="32" borderId="126" xfId="0" applyFont="1" applyFill="1" applyBorder="1" applyAlignment="1" applyProtection="1">
      <alignment horizontal="left" vertical="center" wrapText="1"/>
      <protection locked="0"/>
    </xf>
    <xf numFmtId="0" fontId="11" fillId="32" borderId="127" xfId="0" applyFont="1" applyFill="1" applyBorder="1" applyAlignment="1" applyProtection="1">
      <alignment horizontal="left" vertical="center" wrapText="1"/>
      <protection locked="0"/>
    </xf>
    <xf numFmtId="0" fontId="6" fillId="36" borderId="0" xfId="0" applyFont="1" applyFill="1" applyBorder="1" applyAlignment="1" applyProtection="1">
      <alignment/>
      <protection locked="0"/>
    </xf>
    <xf numFmtId="0" fontId="0" fillId="0" borderId="22" xfId="0" applyFont="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3">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0</xdr:row>
      <xdr:rowOff>133350</xdr:rowOff>
    </xdr:from>
    <xdr:to>
      <xdr:col>9</xdr:col>
      <xdr:colOff>495300</xdr:colOff>
      <xdr:row>5</xdr:row>
      <xdr:rowOff>200025</xdr:rowOff>
    </xdr:to>
    <xdr:pic>
      <xdr:nvPicPr>
        <xdr:cNvPr id="1" name="Picture 1"/>
        <xdr:cNvPicPr preferRelativeResize="1">
          <a:picLocks noChangeAspect="1"/>
        </xdr:cNvPicPr>
      </xdr:nvPicPr>
      <xdr:blipFill>
        <a:blip r:embed="rId1"/>
        <a:stretch>
          <a:fillRect/>
        </a:stretch>
      </xdr:blipFill>
      <xdr:spPr>
        <a:xfrm>
          <a:off x="7267575" y="133350"/>
          <a:ext cx="1219200" cy="857250"/>
        </a:xfrm>
        <a:prstGeom prst="rect">
          <a:avLst/>
        </a:prstGeom>
        <a:noFill/>
        <a:ln w="9525" cmpd="sng">
          <a:noFill/>
        </a:ln>
      </xdr:spPr>
    </xdr:pic>
    <xdr:clientData/>
  </xdr:twoCellAnchor>
  <xdr:twoCellAnchor editAs="oneCell">
    <xdr:from>
      <xdr:col>1</xdr:col>
      <xdr:colOff>95250</xdr:colOff>
      <xdr:row>0</xdr:row>
      <xdr:rowOff>9525</xdr:rowOff>
    </xdr:from>
    <xdr:to>
      <xdr:col>1</xdr:col>
      <xdr:colOff>923925</xdr:colOff>
      <xdr:row>5</xdr:row>
      <xdr:rowOff>38100</xdr:rowOff>
    </xdr:to>
    <xdr:pic>
      <xdr:nvPicPr>
        <xdr:cNvPr id="2" name="Picture 5"/>
        <xdr:cNvPicPr preferRelativeResize="1">
          <a:picLocks noChangeAspect="0"/>
        </xdr:cNvPicPr>
      </xdr:nvPicPr>
      <xdr:blipFill>
        <a:blip r:embed="rId2"/>
        <a:stretch>
          <a:fillRect/>
        </a:stretch>
      </xdr:blipFill>
      <xdr:spPr>
        <a:xfrm>
          <a:off x="257175" y="9525"/>
          <a:ext cx="8286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85725</xdr:rowOff>
    </xdr:from>
    <xdr:to>
      <xdr:col>9</xdr:col>
      <xdr:colOff>161925</xdr:colOff>
      <xdr:row>29</xdr:row>
      <xdr:rowOff>114300</xdr:rowOff>
    </xdr:to>
    <xdr:sp>
      <xdr:nvSpPr>
        <xdr:cNvPr id="1" name="Line 44"/>
        <xdr:cNvSpPr>
          <a:spLocks/>
        </xdr:cNvSpPr>
      </xdr:nvSpPr>
      <xdr:spPr>
        <a:xfrm flipV="1">
          <a:off x="2790825" y="7153275"/>
          <a:ext cx="182880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161925</xdr:colOff>
      <xdr:row>27</xdr:row>
      <xdr:rowOff>142875</xdr:rowOff>
    </xdr:to>
    <xdr:sp>
      <xdr:nvSpPr>
        <xdr:cNvPr id="2" name="Line 45"/>
        <xdr:cNvSpPr>
          <a:spLocks/>
        </xdr:cNvSpPr>
      </xdr:nvSpPr>
      <xdr:spPr>
        <a:xfrm flipV="1">
          <a:off x="2819400" y="6486525"/>
          <a:ext cx="18002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29</xdr:row>
      <xdr:rowOff>66675</xdr:rowOff>
    </xdr:from>
    <xdr:to>
      <xdr:col>15</xdr:col>
      <xdr:colOff>447675</xdr:colOff>
      <xdr:row>29</xdr:row>
      <xdr:rowOff>76200</xdr:rowOff>
    </xdr:to>
    <xdr:sp>
      <xdr:nvSpPr>
        <xdr:cNvPr id="3" name="Line 44"/>
        <xdr:cNvSpPr>
          <a:spLocks/>
        </xdr:cNvSpPr>
      </xdr:nvSpPr>
      <xdr:spPr>
        <a:xfrm flipV="1">
          <a:off x="4800600" y="7134225"/>
          <a:ext cx="17621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361950</xdr:colOff>
      <xdr:row>29</xdr:row>
      <xdr:rowOff>266700</xdr:rowOff>
    </xdr:to>
    <xdr:sp>
      <xdr:nvSpPr>
        <xdr:cNvPr id="4" name="AutoShape 41"/>
        <xdr:cNvSpPr>
          <a:spLocks/>
        </xdr:cNvSpPr>
      </xdr:nvSpPr>
      <xdr:spPr>
        <a:xfrm>
          <a:off x="4552950" y="6172200"/>
          <a:ext cx="266700" cy="116205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123825</xdr:rowOff>
    </xdr:to>
    <xdr:sp>
      <xdr:nvSpPr>
        <xdr:cNvPr id="5" name="Line 45"/>
        <xdr:cNvSpPr>
          <a:spLocks/>
        </xdr:cNvSpPr>
      </xdr:nvSpPr>
      <xdr:spPr>
        <a:xfrm flipV="1">
          <a:off x="4752975" y="6486525"/>
          <a:ext cx="18478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sites/DESA-STATS-ESGIB/Shared%20Documents/EVSS/OldN/Questionnaires/Q2022/Prefilled%20Questionnaires/Waste20June/q2022_Waste_English_for%20d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workbookViewId="0" topLeftCell="A1">
      <selection activeCell="A1" sqref="A1"/>
    </sheetView>
  </sheetViews>
  <sheetFormatPr defaultColWidth="8.8515625" defaultRowHeight="12.75"/>
  <cols>
    <col min="1" max="1" width="2.42187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16" t="s">
        <v>66</v>
      </c>
      <c r="L6" s="1"/>
    </row>
    <row r="7" ht="6.75" customHeight="1">
      <c r="L7" s="1"/>
    </row>
    <row r="8" spans="2:12" ht="14.25" customHeight="1">
      <c r="B8" s="1001" t="s">
        <v>351</v>
      </c>
      <c r="C8" s="1001"/>
      <c r="D8" s="1001"/>
      <c r="E8" s="1001"/>
      <c r="F8" s="1001"/>
      <c r="G8" s="1001"/>
      <c r="H8" s="1001"/>
      <c r="I8" s="1001"/>
      <c r="J8" s="1001"/>
      <c r="L8" s="1"/>
    </row>
    <row r="9" spans="2:12" ht="24.75" customHeight="1">
      <c r="B9" s="1002" t="s">
        <v>405</v>
      </c>
      <c r="C9" s="1002"/>
      <c r="D9" s="1002"/>
      <c r="E9" s="1002"/>
      <c r="F9" s="1002"/>
      <c r="G9" s="1002"/>
      <c r="H9" s="1002"/>
      <c r="I9" s="1002"/>
      <c r="J9" s="1002"/>
      <c r="L9" s="1"/>
    </row>
    <row r="10" spans="2:12" ht="3.75" customHeight="1">
      <c r="B10" s="2"/>
      <c r="L10" s="1"/>
    </row>
    <row r="11" spans="2:12" ht="18">
      <c r="B11" s="3" t="s">
        <v>111</v>
      </c>
      <c r="K11" s="1"/>
      <c r="L11" s="1"/>
    </row>
    <row r="12" spans="2:3" ht="3.75" customHeight="1">
      <c r="B12" s="4"/>
      <c r="C12" s="5"/>
    </row>
    <row r="13" spans="2:10" s="6" customFormat="1" ht="18">
      <c r="B13" s="1004" t="s">
        <v>112</v>
      </c>
      <c r="C13" s="1004"/>
      <c r="D13" s="1004"/>
      <c r="E13" s="1004"/>
      <c r="F13" s="1004"/>
      <c r="G13" s="1004"/>
      <c r="H13" s="1004"/>
      <c r="I13" s="1004"/>
      <c r="J13" s="1004"/>
    </row>
    <row r="14" spans="6:11" ht="7.5" customHeight="1">
      <c r="F14" s="7"/>
      <c r="G14" s="2"/>
      <c r="H14" s="2"/>
      <c r="I14" s="2"/>
      <c r="J14" s="2"/>
      <c r="K14" s="2"/>
    </row>
    <row r="15" spans="2:11" ht="15.75" customHeight="1">
      <c r="B15" s="8" t="s">
        <v>113</v>
      </c>
      <c r="C15" s="1005" t="s">
        <v>121</v>
      </c>
      <c r="D15" s="1005"/>
      <c r="E15" s="1005"/>
      <c r="F15" s="1005"/>
      <c r="G15" s="1005"/>
      <c r="H15" s="1005"/>
      <c r="I15" s="1005"/>
      <c r="J15" s="1005"/>
      <c r="K15" s="2"/>
    </row>
    <row r="16" spans="2:11" ht="7.5" customHeight="1">
      <c r="B16" s="9"/>
      <c r="C16" s="35"/>
      <c r="D16" s="96"/>
      <c r="E16" s="96"/>
      <c r="F16" s="86"/>
      <c r="G16" s="96"/>
      <c r="H16" s="96"/>
      <c r="I16" s="96"/>
      <c r="J16" s="2"/>
      <c r="K16" s="2"/>
    </row>
    <row r="17" spans="2:11" ht="15">
      <c r="B17" s="9" t="s">
        <v>114</v>
      </c>
      <c r="C17" s="205" t="s">
        <v>122</v>
      </c>
      <c r="D17" s="86"/>
      <c r="E17" s="1"/>
      <c r="F17" s="86"/>
      <c r="G17" s="96"/>
      <c r="H17" s="96"/>
      <c r="I17" s="96"/>
      <c r="J17" s="2"/>
      <c r="K17" s="2"/>
    </row>
    <row r="18" spans="2:11" ht="5.25" customHeight="1">
      <c r="B18" s="9"/>
      <c r="C18" s="35"/>
      <c r="D18" s="86"/>
      <c r="E18" s="1"/>
      <c r="F18" s="86"/>
      <c r="G18" s="96"/>
      <c r="H18" s="96"/>
      <c r="I18" s="96"/>
      <c r="J18" s="96"/>
      <c r="K18" s="2"/>
    </row>
    <row r="19" spans="2:11" ht="15">
      <c r="B19" s="9" t="s">
        <v>115</v>
      </c>
      <c r="C19" s="418" t="s">
        <v>123</v>
      </c>
      <c r="D19" s="419"/>
      <c r="E19" s="252"/>
      <c r="F19" s="86"/>
      <c r="G19" s="96"/>
      <c r="H19" s="96"/>
      <c r="I19" s="96"/>
      <c r="J19" s="96"/>
      <c r="K19" s="2"/>
    </row>
    <row r="20" spans="2:11" ht="4.5" customHeight="1">
      <c r="B20" s="9"/>
      <c r="C20" s="420"/>
      <c r="D20" s="419"/>
      <c r="E20" s="252"/>
      <c r="F20" s="86"/>
      <c r="G20" s="96"/>
      <c r="H20" s="96"/>
      <c r="I20" s="96"/>
      <c r="J20" s="96"/>
      <c r="K20" s="2"/>
    </row>
    <row r="21" spans="2:11" ht="15">
      <c r="B21" s="9" t="s">
        <v>116</v>
      </c>
      <c r="C21" s="418" t="s">
        <v>124</v>
      </c>
      <c r="D21" s="419"/>
      <c r="E21" s="252"/>
      <c r="F21" s="86"/>
      <c r="G21" s="96"/>
      <c r="H21" s="96"/>
      <c r="I21" s="96"/>
      <c r="J21" s="96"/>
      <c r="K21" s="2"/>
    </row>
    <row r="22" spans="2:11" ht="5.25" customHeight="1">
      <c r="B22" s="9"/>
      <c r="C22" s="420"/>
      <c r="D22" s="419"/>
      <c r="E22" s="252"/>
      <c r="F22" s="86"/>
      <c r="G22" s="96"/>
      <c r="H22" s="96"/>
      <c r="I22" s="96"/>
      <c r="J22" s="96"/>
      <c r="K22" s="2"/>
    </row>
    <row r="23" spans="2:10" s="2" customFormat="1" ht="15.75" customHeight="1">
      <c r="B23" s="9" t="s">
        <v>117</v>
      </c>
      <c r="C23" s="418" t="s">
        <v>125</v>
      </c>
      <c r="D23" s="419"/>
      <c r="E23" s="252"/>
      <c r="F23" s="86"/>
      <c r="G23" s="96"/>
      <c r="H23" s="96"/>
      <c r="I23" s="96"/>
      <c r="J23" s="96"/>
    </row>
    <row r="24" spans="2:11" ht="5.25" customHeight="1">
      <c r="B24" s="417"/>
      <c r="C24" s="420"/>
      <c r="D24" s="419"/>
      <c r="E24" s="252"/>
      <c r="F24" s="86"/>
      <c r="G24" s="96"/>
      <c r="H24" s="96"/>
      <c r="I24" s="96"/>
      <c r="J24" s="96"/>
      <c r="K24" s="2"/>
    </row>
    <row r="25" spans="2:11" ht="15.75" customHeight="1">
      <c r="B25" s="9" t="s">
        <v>118</v>
      </c>
      <c r="C25" s="1003" t="s">
        <v>126</v>
      </c>
      <c r="D25" s="1003"/>
      <c r="E25" s="1003"/>
      <c r="F25" s="1003"/>
      <c r="G25" s="96"/>
      <c r="H25" s="96"/>
      <c r="I25" s="96"/>
      <c r="J25" s="96"/>
      <c r="K25" s="2"/>
    </row>
    <row r="26" spans="3:11" ht="6" customHeight="1">
      <c r="C26" s="420"/>
      <c r="D26" s="419"/>
      <c r="E26" s="252"/>
      <c r="F26" s="86"/>
      <c r="G26" s="96"/>
      <c r="H26" s="96"/>
      <c r="I26" s="96"/>
      <c r="J26" s="96"/>
      <c r="K26" s="2"/>
    </row>
    <row r="27" spans="2:11" ht="15">
      <c r="B27" s="9" t="s">
        <v>119</v>
      </c>
      <c r="C27" s="418" t="s">
        <v>127</v>
      </c>
      <c r="D27" s="454"/>
      <c r="E27" s="455"/>
      <c r="F27" s="86"/>
      <c r="G27" s="96"/>
      <c r="H27" s="96"/>
      <c r="I27" s="96"/>
      <c r="J27" s="96"/>
      <c r="K27" s="2"/>
    </row>
    <row r="28" spans="3:10" ht="5.25" customHeight="1">
      <c r="C28" s="1"/>
      <c r="D28" s="1"/>
      <c r="E28" s="1"/>
      <c r="F28" s="1"/>
      <c r="G28" s="1"/>
      <c r="H28" s="1"/>
      <c r="I28" s="1"/>
      <c r="J28" s="1"/>
    </row>
    <row r="29" spans="2:11" ht="16.5" customHeight="1">
      <c r="B29" s="9" t="s">
        <v>120</v>
      </c>
      <c r="C29" s="200" t="s">
        <v>321</v>
      </c>
      <c r="D29" s="96"/>
      <c r="E29" s="96"/>
      <c r="F29" s="86"/>
      <c r="G29" s="96"/>
      <c r="H29" s="96"/>
      <c r="I29" s="96"/>
      <c r="J29" s="96"/>
      <c r="K29" s="2"/>
    </row>
    <row r="30" spans="3:10" ht="5.25" customHeight="1">
      <c r="C30" s="1"/>
      <c r="D30" s="1"/>
      <c r="E30" s="1"/>
      <c r="F30" s="1"/>
      <c r="G30" s="1"/>
      <c r="H30" s="1"/>
      <c r="I30" s="1"/>
      <c r="J30" s="1"/>
    </row>
    <row r="31" spans="2:11" ht="16.5" customHeight="1">
      <c r="B31" s="12" t="s">
        <v>302</v>
      </c>
      <c r="C31" s="206" t="s">
        <v>128</v>
      </c>
      <c r="D31" s="207"/>
      <c r="E31" s="207"/>
      <c r="F31" s="85"/>
      <c r="G31" s="207"/>
      <c r="H31" s="207"/>
      <c r="I31" s="207"/>
      <c r="J31" s="207"/>
      <c r="K31" s="2"/>
    </row>
    <row r="32" ht="12">
      <c r="K32" s="2"/>
    </row>
    <row r="33" ht="12">
      <c r="K33" s="2"/>
    </row>
    <row r="34" ht="12">
      <c r="K34" s="2"/>
    </row>
    <row r="35" spans="3:11" ht="30.75" customHeight="1">
      <c r="C35" s="13"/>
      <c r="K35" s="2"/>
    </row>
    <row r="36" spans="3:11" ht="31.5" customHeight="1">
      <c r="C36" s="13"/>
      <c r="K36" s="2"/>
    </row>
    <row r="37" ht="31.5" customHeight="1">
      <c r="K37" s="2"/>
    </row>
    <row r="38" spans="3:11" ht="31.5" customHeight="1">
      <c r="C38" s="13"/>
      <c r="K38" s="2"/>
    </row>
    <row r="39" ht="12">
      <c r="K39" s="2"/>
    </row>
    <row r="40" spans="3:11" ht="13.5">
      <c r="C40" s="10"/>
      <c r="K40" s="2"/>
    </row>
    <row r="41" ht="31.5" customHeight="1">
      <c r="K41" s="2"/>
    </row>
    <row r="42" spans="3:11" ht="44.25" customHeight="1">
      <c r="C42" s="10"/>
      <c r="K42" s="2"/>
    </row>
    <row r="43" spans="3:11" ht="13.5">
      <c r="C43" s="10"/>
      <c r="K43" s="2"/>
    </row>
    <row r="44" spans="3:11" ht="13.5">
      <c r="C44" s="10"/>
      <c r="K44" s="2"/>
    </row>
    <row r="45" spans="3:11" ht="13.5">
      <c r="C45" s="10"/>
      <c r="K45" s="2"/>
    </row>
    <row r="46" spans="3:11" ht="31.5" customHeight="1">
      <c r="C46" s="10"/>
      <c r="K46" s="2"/>
    </row>
    <row r="47" ht="31.5" customHeight="1">
      <c r="K47" s="2"/>
    </row>
    <row r="48" spans="3:11" ht="31.5" customHeight="1">
      <c r="C48" s="14"/>
      <c r="K48" s="2"/>
    </row>
    <row r="49" spans="3:11" ht="13.5">
      <c r="C49" s="14"/>
      <c r="K49" s="2"/>
    </row>
    <row r="50" spans="2:11" ht="15">
      <c r="B50" s="7"/>
      <c r="C50" s="14"/>
      <c r="D50" s="7"/>
      <c r="F50" s="7"/>
      <c r="G50" s="2"/>
      <c r="H50" s="2"/>
      <c r="I50" s="2"/>
      <c r="J50" s="2"/>
      <c r="K50" s="2"/>
    </row>
    <row r="51" spans="3:11" ht="15">
      <c r="C51" s="14"/>
      <c r="D51" s="7"/>
      <c r="F51" s="7"/>
      <c r="G51" s="2"/>
      <c r="H51" s="2"/>
      <c r="I51" s="2"/>
      <c r="J51" s="2"/>
      <c r="K51" s="2"/>
    </row>
    <row r="52" ht="12">
      <c r="C52" s="15"/>
    </row>
    <row r="53" ht="12">
      <c r="C53" s="15"/>
    </row>
    <row r="54" ht="12">
      <c r="C54" s="15"/>
    </row>
    <row r="55" ht="12">
      <c r="C55" s="15"/>
    </row>
  </sheetData>
  <sheetProtection/>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workbookViewId="0" topLeftCell="C1">
      <selection activeCell="C1" sqref="C1"/>
    </sheetView>
  </sheetViews>
  <sheetFormatPr defaultColWidth="8.8515625" defaultRowHeight="12.75"/>
  <cols>
    <col min="1" max="1" width="1.1484375" style="60" hidden="1" customWidth="1"/>
    <col min="2" max="2" width="1.8515625" style="60" hidden="1" customWidth="1"/>
    <col min="3" max="4" width="8.8515625" style="0" customWidth="1"/>
    <col min="5" max="5" width="32.421875" style="0" customWidth="1"/>
  </cols>
  <sheetData>
    <row r="1" spans="3:15" ht="15">
      <c r="C1" s="104" t="s">
        <v>111</v>
      </c>
      <c r="D1" s="105"/>
      <c r="E1" s="105"/>
      <c r="F1" s="105"/>
      <c r="G1" s="106"/>
      <c r="H1" s="106"/>
      <c r="I1" s="106"/>
      <c r="J1" s="106"/>
      <c r="K1" s="107"/>
      <c r="L1" s="107"/>
      <c r="M1" s="106"/>
      <c r="N1" s="106"/>
      <c r="O1" s="106"/>
    </row>
    <row r="2" spans="3:15" ht="12.75">
      <c r="C2" s="60"/>
      <c r="D2" s="108"/>
      <c r="E2" s="108"/>
      <c r="F2" s="108"/>
      <c r="G2" s="62"/>
      <c r="H2" s="2"/>
      <c r="I2" s="61"/>
      <c r="J2" s="75"/>
      <c r="K2" s="75"/>
      <c r="L2" s="60"/>
      <c r="M2" s="62"/>
      <c r="N2" s="62"/>
      <c r="O2" s="62"/>
    </row>
    <row r="3" spans="1:15" s="11" customFormat="1" ht="17.25" customHeight="1">
      <c r="A3" s="64"/>
      <c r="B3" s="64"/>
      <c r="C3" s="63" t="s">
        <v>292</v>
      </c>
      <c r="D3" s="63"/>
      <c r="E3" s="92"/>
      <c r="F3" s="66"/>
      <c r="G3" s="109"/>
      <c r="H3" s="63" t="s">
        <v>241</v>
      </c>
      <c r="I3" s="92"/>
      <c r="J3" s="92"/>
      <c r="K3" s="66"/>
      <c r="L3" s="228"/>
      <c r="M3" s="66"/>
      <c r="N3" s="65"/>
      <c r="O3" s="66"/>
    </row>
    <row r="4" spans="1:15" s="11" customFormat="1" ht="10.5" customHeight="1">
      <c r="A4" s="64"/>
      <c r="B4" s="64"/>
      <c r="C4" s="1065"/>
      <c r="D4" s="1065"/>
      <c r="E4" s="1065"/>
      <c r="F4" s="1065"/>
      <c r="G4" s="1065"/>
      <c r="H4" s="1065"/>
      <c r="I4" s="1065"/>
      <c r="J4" s="1065"/>
      <c r="K4" s="1065"/>
      <c r="L4" s="1065"/>
      <c r="M4" s="1065"/>
      <c r="N4" s="1065"/>
      <c r="O4" s="1065"/>
    </row>
    <row r="5" spans="3:16" ht="12.75">
      <c r="C5" s="110"/>
      <c r="D5" s="431"/>
      <c r="E5" s="111"/>
      <c r="F5" s="111"/>
      <c r="G5" s="62"/>
      <c r="H5" s="62"/>
      <c r="I5" s="62"/>
      <c r="J5" s="60"/>
      <c r="K5" s="60"/>
      <c r="L5" s="60"/>
      <c r="M5" s="62"/>
      <c r="N5" s="62"/>
      <c r="O5" s="62"/>
      <c r="P5" s="112"/>
    </row>
    <row r="6" spans="3:16" ht="18.75" customHeight="1">
      <c r="C6" s="1129" t="s">
        <v>312</v>
      </c>
      <c r="D6" s="1129"/>
      <c r="E6" s="1129"/>
      <c r="F6" s="1129"/>
      <c r="G6" s="1129"/>
      <c r="H6" s="1129"/>
      <c r="I6" s="1129"/>
      <c r="J6" s="1129"/>
      <c r="K6" s="1129"/>
      <c r="L6" s="1129"/>
      <c r="M6" s="1129"/>
      <c r="N6" s="1129"/>
      <c r="O6" s="1129"/>
      <c r="P6" s="112"/>
    </row>
    <row r="7" spans="3:16" ht="12">
      <c r="C7" s="60"/>
      <c r="D7" s="75"/>
      <c r="E7" s="75"/>
      <c r="F7" s="75"/>
      <c r="G7" s="75"/>
      <c r="H7" s="75"/>
      <c r="I7" s="75"/>
      <c r="J7" s="75"/>
      <c r="K7" s="75"/>
      <c r="L7" s="75"/>
      <c r="M7" s="75"/>
      <c r="N7" s="75"/>
      <c r="O7" s="75"/>
      <c r="P7" s="2"/>
    </row>
    <row r="8" spans="3:26" ht="28.5" customHeight="1">
      <c r="C8" s="1126" t="s">
        <v>293</v>
      </c>
      <c r="D8" s="1127"/>
      <c r="E8" s="1127"/>
      <c r="F8" s="1127"/>
      <c r="G8" s="1127"/>
      <c r="H8" s="1127"/>
      <c r="I8" s="1127"/>
      <c r="J8" s="1127"/>
      <c r="K8" s="1127"/>
      <c r="L8" s="1127"/>
      <c r="M8" s="1127"/>
      <c r="N8" s="1127"/>
      <c r="O8" s="1128"/>
      <c r="P8" s="113"/>
      <c r="Q8" s="93"/>
      <c r="R8" s="93"/>
      <c r="S8" s="93"/>
      <c r="T8" s="93"/>
      <c r="U8" s="93"/>
      <c r="V8" s="93"/>
      <c r="W8" s="93"/>
      <c r="X8" s="93"/>
      <c r="Y8" s="93"/>
      <c r="Z8" s="2"/>
    </row>
    <row r="9" spans="3:15" ht="16.5" customHeight="1">
      <c r="C9" s="1130"/>
      <c r="D9" s="1130"/>
      <c r="E9" s="1130"/>
      <c r="F9" s="1130"/>
      <c r="G9" s="1130"/>
      <c r="H9" s="1130"/>
      <c r="I9" s="1130"/>
      <c r="J9" s="1130"/>
      <c r="K9" s="1130"/>
      <c r="L9" s="1130"/>
      <c r="M9" s="1130"/>
      <c r="N9" s="1130"/>
      <c r="O9" s="1130"/>
    </row>
    <row r="10" spans="3:15" ht="16.5" customHeight="1">
      <c r="C10" s="1121" t="s">
        <v>294</v>
      </c>
      <c r="D10" s="1121"/>
      <c r="E10" s="1121"/>
      <c r="F10" s="1121"/>
      <c r="G10" s="1121"/>
      <c r="H10" s="1121"/>
      <c r="I10" s="1121"/>
      <c r="J10" s="1121"/>
      <c r="K10" s="1121"/>
      <c r="L10" s="1121"/>
      <c r="M10" s="1121"/>
      <c r="N10" s="1121"/>
      <c r="O10" s="1121"/>
    </row>
    <row r="11" spans="3:15" ht="16.5" customHeight="1">
      <c r="C11" s="1120"/>
      <c r="D11" s="1120"/>
      <c r="E11" s="1120"/>
      <c r="F11" s="1120"/>
      <c r="G11" s="1120"/>
      <c r="H11" s="1120"/>
      <c r="I11" s="1120"/>
      <c r="J11" s="1120"/>
      <c r="K11" s="1120"/>
      <c r="L11" s="1120"/>
      <c r="M11" s="1120"/>
      <c r="N11" s="1120"/>
      <c r="O11" s="1120"/>
    </row>
    <row r="12" spans="3:15" ht="16.5" customHeight="1">
      <c r="C12" s="1121" t="s">
        <v>295</v>
      </c>
      <c r="D12" s="1121"/>
      <c r="E12" s="1121"/>
      <c r="F12" s="1121"/>
      <c r="G12" s="1121"/>
      <c r="H12" s="1121"/>
      <c r="I12" s="1121"/>
      <c r="J12" s="1121"/>
      <c r="K12" s="1121"/>
      <c r="L12" s="1121"/>
      <c r="M12" s="1121"/>
      <c r="N12" s="1121"/>
      <c r="O12" s="1121"/>
    </row>
    <row r="13" spans="3:15" ht="16.5" customHeight="1">
      <c r="C13" s="1120"/>
      <c r="D13" s="1120"/>
      <c r="E13" s="1120"/>
      <c r="F13" s="1120"/>
      <c r="G13" s="1120"/>
      <c r="H13" s="1120"/>
      <c r="I13" s="1120"/>
      <c r="J13" s="1120"/>
      <c r="K13" s="1120"/>
      <c r="L13" s="1120"/>
      <c r="M13" s="1120"/>
      <c r="N13" s="1120"/>
      <c r="O13" s="1120"/>
    </row>
    <row r="14" spans="3:15" ht="16.5" customHeight="1">
      <c r="C14" s="1121" t="s">
        <v>296</v>
      </c>
      <c r="D14" s="1121"/>
      <c r="E14" s="1121"/>
      <c r="F14" s="1121"/>
      <c r="G14" s="1121"/>
      <c r="H14" s="1121"/>
      <c r="I14" s="1121"/>
      <c r="J14" s="1121"/>
      <c r="K14" s="1121"/>
      <c r="L14" s="1121"/>
      <c r="M14" s="1121"/>
      <c r="N14" s="1121"/>
      <c r="O14" s="1121"/>
    </row>
    <row r="15" spans="3:15" ht="16.5" customHeight="1">
      <c r="C15" s="1120"/>
      <c r="D15" s="1120"/>
      <c r="E15" s="1120"/>
      <c r="F15" s="1120"/>
      <c r="G15" s="1120"/>
      <c r="H15" s="1120"/>
      <c r="I15" s="1120"/>
      <c r="J15" s="1120"/>
      <c r="K15" s="1120"/>
      <c r="L15" s="1120"/>
      <c r="M15" s="1120"/>
      <c r="N15" s="1120"/>
      <c r="O15" s="1120"/>
    </row>
    <row r="16" spans="3:15" ht="16.5" customHeight="1">
      <c r="C16" s="1121" t="s">
        <v>347</v>
      </c>
      <c r="D16" s="1121"/>
      <c r="E16" s="1121"/>
      <c r="F16" s="1121"/>
      <c r="G16" s="1121"/>
      <c r="H16" s="1121"/>
      <c r="I16" s="1121"/>
      <c r="J16" s="1121"/>
      <c r="K16" s="1121"/>
      <c r="L16" s="1121"/>
      <c r="M16" s="1121"/>
      <c r="N16" s="1121"/>
      <c r="O16" s="1121"/>
    </row>
    <row r="17" spans="3:15" ht="16.5" customHeight="1">
      <c r="C17" s="1120"/>
      <c r="D17" s="1120"/>
      <c r="E17" s="1120"/>
      <c r="F17" s="1120"/>
      <c r="G17" s="1120"/>
      <c r="H17" s="1120"/>
      <c r="I17" s="1120"/>
      <c r="J17" s="1120"/>
      <c r="K17" s="1120"/>
      <c r="L17" s="1120"/>
      <c r="M17" s="1120"/>
      <c r="N17" s="1120"/>
      <c r="O17" s="1120"/>
    </row>
    <row r="18" spans="3:15" ht="18.75" customHeight="1">
      <c r="C18" s="1117" t="s">
        <v>407</v>
      </c>
      <c r="D18" s="1118"/>
      <c r="E18" s="1118"/>
      <c r="F18" s="1118"/>
      <c r="G18" s="1118"/>
      <c r="H18" s="1118"/>
      <c r="I18" s="1118"/>
      <c r="J18" s="1118"/>
      <c r="K18" s="1118"/>
      <c r="L18" s="1118"/>
      <c r="M18" s="1118"/>
      <c r="N18" s="1118"/>
      <c r="O18" s="1119"/>
    </row>
    <row r="19" spans="3:15" ht="16.5" customHeight="1">
      <c r="C19" s="1120"/>
      <c r="D19" s="1120"/>
      <c r="E19" s="1120"/>
      <c r="F19" s="1120"/>
      <c r="G19" s="1120"/>
      <c r="H19" s="1120"/>
      <c r="I19" s="1120"/>
      <c r="J19" s="1120"/>
      <c r="K19" s="1120"/>
      <c r="L19" s="1120"/>
      <c r="M19" s="1120"/>
      <c r="N19" s="1120"/>
      <c r="O19" s="1120"/>
    </row>
    <row r="20" spans="3:15" ht="19.5" customHeight="1">
      <c r="C20" s="1117" t="s">
        <v>408</v>
      </c>
      <c r="D20" s="1118"/>
      <c r="E20" s="1118"/>
      <c r="F20" s="1118"/>
      <c r="G20" s="1118"/>
      <c r="H20" s="1118"/>
      <c r="I20" s="1118"/>
      <c r="J20" s="1118"/>
      <c r="K20" s="1118"/>
      <c r="L20" s="1118"/>
      <c r="M20" s="1118"/>
      <c r="N20" s="1118"/>
      <c r="O20" s="1119"/>
    </row>
    <row r="21" spans="3:15" ht="16.5" customHeight="1">
      <c r="C21" s="1120"/>
      <c r="D21" s="1120"/>
      <c r="E21" s="1120"/>
      <c r="F21" s="1120"/>
      <c r="G21" s="1120"/>
      <c r="H21" s="1120"/>
      <c r="I21" s="1120"/>
      <c r="J21" s="1120"/>
      <c r="K21" s="1120"/>
      <c r="L21" s="1120"/>
      <c r="M21" s="1120"/>
      <c r="N21" s="1120"/>
      <c r="O21" s="1120"/>
    </row>
    <row r="22" spans="3:15" ht="18.75" customHeight="1">
      <c r="C22" s="1117" t="s">
        <v>409</v>
      </c>
      <c r="D22" s="1118"/>
      <c r="E22" s="1118"/>
      <c r="F22" s="1118"/>
      <c r="G22" s="1118"/>
      <c r="H22" s="1118"/>
      <c r="I22" s="1118"/>
      <c r="J22" s="1118"/>
      <c r="K22" s="1118"/>
      <c r="L22" s="1118"/>
      <c r="M22" s="1118"/>
      <c r="N22" s="1118"/>
      <c r="O22" s="1119"/>
    </row>
    <row r="23" spans="3:15" ht="16.5" customHeight="1">
      <c r="C23" s="1120"/>
      <c r="D23" s="1120"/>
      <c r="E23" s="1120"/>
      <c r="F23" s="1120"/>
      <c r="G23" s="1120"/>
      <c r="H23" s="1120"/>
      <c r="I23" s="1120"/>
      <c r="J23" s="1120"/>
      <c r="K23" s="1120"/>
      <c r="L23" s="1120"/>
      <c r="M23" s="1120"/>
      <c r="N23" s="1120"/>
      <c r="O23" s="1120"/>
    </row>
    <row r="24" spans="3:15" ht="28.5" customHeight="1">
      <c r="C24" s="1126" t="s">
        <v>297</v>
      </c>
      <c r="D24" s="1127"/>
      <c r="E24" s="1127"/>
      <c r="F24" s="1127"/>
      <c r="G24" s="1127"/>
      <c r="H24" s="1127"/>
      <c r="I24" s="1127"/>
      <c r="J24" s="1127"/>
      <c r="K24" s="1127"/>
      <c r="L24" s="1127"/>
      <c r="M24" s="1127"/>
      <c r="N24" s="1127"/>
      <c r="O24" s="1128"/>
    </row>
    <row r="25" spans="3:15" ht="34.5" customHeight="1">
      <c r="C25" s="1120"/>
      <c r="D25" s="1120"/>
      <c r="E25" s="1120"/>
      <c r="F25" s="1120"/>
      <c r="G25" s="1120"/>
      <c r="H25" s="1120"/>
      <c r="I25" s="1120"/>
      <c r="J25" s="1120"/>
      <c r="K25" s="1120"/>
      <c r="L25" s="1120"/>
      <c r="M25" s="1120"/>
      <c r="N25" s="1120"/>
      <c r="O25" s="1120"/>
    </row>
    <row r="26" spans="3:15" ht="16.5" customHeight="1">
      <c r="C26" s="1123" t="s">
        <v>298</v>
      </c>
      <c r="D26" s="1124"/>
      <c r="E26" s="1124"/>
      <c r="F26" s="1124"/>
      <c r="G26" s="1124"/>
      <c r="H26" s="1124"/>
      <c r="I26" s="1124"/>
      <c r="J26" s="1124"/>
      <c r="K26" s="1124"/>
      <c r="L26" s="1124"/>
      <c r="M26" s="1124"/>
      <c r="N26" s="1124"/>
      <c r="O26" s="1125"/>
    </row>
    <row r="27" spans="3:15" ht="36.75" customHeight="1">
      <c r="C27" s="1122"/>
      <c r="D27" s="1122"/>
      <c r="E27" s="1122"/>
      <c r="F27" s="1122"/>
      <c r="G27" s="1122"/>
      <c r="H27" s="1122"/>
      <c r="I27" s="1122"/>
      <c r="J27" s="1122"/>
      <c r="K27" s="1122"/>
      <c r="L27" s="1122"/>
      <c r="M27" s="1122"/>
      <c r="N27" s="1122"/>
      <c r="O27" s="1122"/>
    </row>
    <row r="28" spans="3:15" ht="12">
      <c r="C28" s="60"/>
      <c r="D28" s="60"/>
      <c r="E28" s="60"/>
      <c r="F28" s="60"/>
      <c r="G28" s="60"/>
      <c r="H28" s="60"/>
      <c r="I28" s="60"/>
      <c r="J28" s="60"/>
      <c r="K28" s="60"/>
      <c r="L28" s="60"/>
      <c r="M28" s="60"/>
      <c r="N28" s="60"/>
      <c r="O28" s="60"/>
    </row>
    <row r="29" spans="3:15" ht="12">
      <c r="C29" s="60"/>
      <c r="D29" s="60"/>
      <c r="E29" s="60"/>
      <c r="F29" s="60"/>
      <c r="G29" s="60"/>
      <c r="H29" s="60"/>
      <c r="I29" s="60"/>
      <c r="J29" s="60"/>
      <c r="K29" s="60"/>
      <c r="L29" s="60"/>
      <c r="M29" s="60"/>
      <c r="N29" s="60"/>
      <c r="O29" s="60"/>
    </row>
    <row r="30" spans="3:15" ht="12">
      <c r="C30" s="60"/>
      <c r="D30" s="60"/>
      <c r="E30" s="60"/>
      <c r="F30" s="60"/>
      <c r="G30" s="60"/>
      <c r="H30" s="60"/>
      <c r="I30" s="60"/>
      <c r="J30" s="60"/>
      <c r="K30" s="60"/>
      <c r="L30" s="60"/>
      <c r="M30" s="60"/>
      <c r="N30" s="60"/>
      <c r="O30" s="60"/>
    </row>
    <row r="31" spans="3:15" ht="12">
      <c r="C31" s="60"/>
      <c r="D31" s="60"/>
      <c r="E31" s="60"/>
      <c r="F31" s="60"/>
      <c r="G31" s="60"/>
      <c r="H31" s="60"/>
      <c r="I31" s="60"/>
      <c r="J31" s="60"/>
      <c r="K31" s="60"/>
      <c r="L31" s="60"/>
      <c r="M31" s="60"/>
      <c r="N31" s="60"/>
      <c r="O31" s="60"/>
    </row>
    <row r="32" spans="3:15" ht="12">
      <c r="C32" s="60"/>
      <c r="D32" s="60"/>
      <c r="E32" s="60"/>
      <c r="F32" s="60"/>
      <c r="G32" s="60"/>
      <c r="H32" s="60"/>
      <c r="I32" s="60"/>
      <c r="J32" s="60"/>
      <c r="K32" s="60"/>
      <c r="L32" s="60"/>
      <c r="M32" s="60"/>
      <c r="N32" s="60"/>
      <c r="O32" s="60"/>
    </row>
    <row r="33" spans="3:15" ht="12">
      <c r="C33" s="60"/>
      <c r="D33" s="60"/>
      <c r="E33" s="60"/>
      <c r="F33" s="60"/>
      <c r="G33" s="60"/>
      <c r="H33" s="60"/>
      <c r="I33" s="60"/>
      <c r="J33" s="60"/>
      <c r="K33" s="60"/>
      <c r="L33" s="60"/>
      <c r="M33" s="60"/>
      <c r="N33" s="60"/>
      <c r="O33" s="60"/>
    </row>
    <row r="34" spans="3:15" ht="12">
      <c r="C34" s="60"/>
      <c r="D34" s="60"/>
      <c r="E34" s="60"/>
      <c r="F34" s="60"/>
      <c r="G34" s="60"/>
      <c r="H34" s="60"/>
      <c r="I34" s="60"/>
      <c r="J34" s="60"/>
      <c r="K34" s="60"/>
      <c r="L34" s="60"/>
      <c r="M34" s="60"/>
      <c r="N34" s="60"/>
      <c r="O34" s="60"/>
    </row>
    <row r="35" spans="3:15" ht="12">
      <c r="C35" s="60"/>
      <c r="D35" s="60"/>
      <c r="E35" s="60"/>
      <c r="F35" s="60"/>
      <c r="G35" s="60"/>
      <c r="H35" s="60"/>
      <c r="I35" s="60"/>
      <c r="J35" s="60"/>
      <c r="K35" s="60"/>
      <c r="L35" s="60"/>
      <c r="M35" s="60"/>
      <c r="N35" s="60"/>
      <c r="O35" s="60"/>
    </row>
    <row r="36" spans="3:15" ht="12">
      <c r="C36" s="60"/>
      <c r="D36" s="60"/>
      <c r="E36" s="60"/>
      <c r="F36" s="60"/>
      <c r="G36" s="60"/>
      <c r="H36" s="60"/>
      <c r="I36" s="60"/>
      <c r="J36" s="60"/>
      <c r="K36" s="60"/>
      <c r="L36" s="60"/>
      <c r="M36" s="60"/>
      <c r="N36" s="60"/>
      <c r="O36" s="60"/>
    </row>
    <row r="37" spans="3:15" ht="12">
      <c r="C37" s="60"/>
      <c r="D37" s="60"/>
      <c r="E37" s="60"/>
      <c r="F37" s="60"/>
      <c r="G37" s="60"/>
      <c r="H37" s="60"/>
      <c r="I37" s="60"/>
      <c r="J37" s="60"/>
      <c r="K37" s="60"/>
      <c r="L37" s="60"/>
      <c r="M37" s="60"/>
      <c r="N37" s="60"/>
      <c r="O37" s="60"/>
    </row>
    <row r="38" spans="3:15" ht="12">
      <c r="C38" s="60"/>
      <c r="D38" s="60"/>
      <c r="E38" s="60"/>
      <c r="F38" s="60"/>
      <c r="G38" s="60"/>
      <c r="H38" s="60"/>
      <c r="I38" s="60"/>
      <c r="J38" s="60"/>
      <c r="K38" s="60"/>
      <c r="L38" s="60"/>
      <c r="M38" s="60"/>
      <c r="N38" s="60"/>
      <c r="O38" s="60"/>
    </row>
    <row r="39" spans="3:15" ht="12">
      <c r="C39" s="60"/>
      <c r="D39" s="60"/>
      <c r="E39" s="60"/>
      <c r="F39" s="60"/>
      <c r="G39" s="60"/>
      <c r="H39" s="60"/>
      <c r="I39" s="60"/>
      <c r="J39" s="60"/>
      <c r="K39" s="60"/>
      <c r="L39" s="60"/>
      <c r="M39" s="60"/>
      <c r="N39" s="60"/>
      <c r="O39" s="60"/>
    </row>
    <row r="40" spans="3:15" ht="12">
      <c r="C40" s="60"/>
      <c r="D40" s="60"/>
      <c r="E40" s="60"/>
      <c r="F40" s="60"/>
      <c r="G40" s="60"/>
      <c r="H40" s="60"/>
      <c r="I40" s="60"/>
      <c r="J40" s="60"/>
      <c r="K40" s="60"/>
      <c r="L40" s="60"/>
      <c r="M40" s="60"/>
      <c r="N40" s="60"/>
      <c r="O40" s="60"/>
    </row>
    <row r="41" spans="3:15" ht="12">
      <c r="C41" s="60"/>
      <c r="D41" s="60"/>
      <c r="E41" s="60"/>
      <c r="F41" s="60"/>
      <c r="G41" s="60"/>
      <c r="H41" s="60"/>
      <c r="I41" s="60"/>
      <c r="J41" s="60"/>
      <c r="K41" s="60"/>
      <c r="L41" s="60"/>
      <c r="M41" s="60"/>
      <c r="N41" s="60"/>
      <c r="O41" s="60"/>
    </row>
    <row r="42" spans="3:15" ht="12">
      <c r="C42" s="60"/>
      <c r="D42" s="60"/>
      <c r="E42" s="60"/>
      <c r="F42" s="60"/>
      <c r="G42" s="60"/>
      <c r="H42" s="60"/>
      <c r="I42" s="60"/>
      <c r="J42" s="60"/>
      <c r="K42" s="60"/>
      <c r="L42" s="60"/>
      <c r="M42" s="60"/>
      <c r="N42" s="60"/>
      <c r="O42" s="60"/>
    </row>
    <row r="43" spans="3:15" ht="12">
      <c r="C43" s="60"/>
      <c r="D43" s="60"/>
      <c r="E43" s="60"/>
      <c r="F43" s="60"/>
      <c r="G43" s="60"/>
      <c r="H43" s="60"/>
      <c r="I43" s="60"/>
      <c r="J43" s="60"/>
      <c r="K43" s="60"/>
      <c r="L43" s="60"/>
      <c r="M43" s="60"/>
      <c r="N43" s="60"/>
      <c r="O43" s="60"/>
    </row>
    <row r="44" spans="3:15" ht="12">
      <c r="C44" s="60"/>
      <c r="D44" s="60"/>
      <c r="E44" s="60"/>
      <c r="F44" s="60"/>
      <c r="G44" s="60"/>
      <c r="H44" s="60"/>
      <c r="I44" s="60"/>
      <c r="J44" s="60"/>
      <c r="K44" s="60"/>
      <c r="L44" s="60"/>
      <c r="M44" s="60"/>
      <c r="N44" s="60"/>
      <c r="O44" s="60"/>
    </row>
    <row r="45" spans="3:15" ht="12">
      <c r="C45" s="60"/>
      <c r="D45" s="60"/>
      <c r="E45" s="60"/>
      <c r="F45" s="60"/>
      <c r="G45" s="60"/>
      <c r="H45" s="60"/>
      <c r="I45" s="60"/>
      <c r="J45" s="60"/>
      <c r="K45" s="60"/>
      <c r="L45" s="60"/>
      <c r="M45" s="60"/>
      <c r="N45" s="60"/>
      <c r="O45" s="60"/>
    </row>
    <row r="46" spans="3:15" ht="12">
      <c r="C46" s="60"/>
      <c r="D46" s="60"/>
      <c r="E46" s="60"/>
      <c r="F46" s="60"/>
      <c r="G46" s="60"/>
      <c r="H46" s="60"/>
      <c r="I46" s="60"/>
      <c r="J46" s="60"/>
      <c r="K46" s="60"/>
      <c r="L46" s="60"/>
      <c r="M46" s="60"/>
      <c r="N46" s="60"/>
      <c r="O46" s="60"/>
    </row>
    <row r="47" spans="3:15" ht="12">
      <c r="C47" s="60"/>
      <c r="D47" s="60"/>
      <c r="E47" s="60"/>
      <c r="F47" s="60"/>
      <c r="G47" s="60"/>
      <c r="H47" s="60"/>
      <c r="I47" s="60"/>
      <c r="J47" s="60"/>
      <c r="K47" s="60"/>
      <c r="L47" s="60"/>
      <c r="M47" s="60"/>
      <c r="N47" s="60"/>
      <c r="O47" s="60"/>
    </row>
    <row r="48" spans="3:15" ht="12">
      <c r="C48" s="60"/>
      <c r="D48" s="60"/>
      <c r="E48" s="60"/>
      <c r="F48" s="60"/>
      <c r="G48" s="60"/>
      <c r="H48" s="60"/>
      <c r="I48" s="60"/>
      <c r="J48" s="60"/>
      <c r="K48" s="60"/>
      <c r="L48" s="60"/>
      <c r="M48" s="60"/>
      <c r="N48" s="60"/>
      <c r="O48" s="60"/>
    </row>
    <row r="49" spans="3:15" ht="12">
      <c r="C49" s="60"/>
      <c r="D49" s="60"/>
      <c r="E49" s="60"/>
      <c r="F49" s="60"/>
      <c r="G49" s="60"/>
      <c r="H49" s="60"/>
      <c r="I49" s="60"/>
      <c r="J49" s="60"/>
      <c r="K49" s="60"/>
      <c r="L49" s="60"/>
      <c r="M49" s="60"/>
      <c r="N49" s="60"/>
      <c r="O49" s="60"/>
    </row>
    <row r="50" spans="3:15" ht="12">
      <c r="C50" s="60"/>
      <c r="D50" s="60"/>
      <c r="E50" s="60"/>
      <c r="F50" s="60"/>
      <c r="G50" s="60"/>
      <c r="H50" s="60"/>
      <c r="I50" s="60"/>
      <c r="J50" s="60"/>
      <c r="K50" s="60"/>
      <c r="L50" s="60"/>
      <c r="M50" s="60"/>
      <c r="N50" s="60"/>
      <c r="O50" s="60"/>
    </row>
    <row r="51" spans="3:15" ht="12">
      <c r="C51" s="60"/>
      <c r="D51" s="60"/>
      <c r="E51" s="60"/>
      <c r="F51" s="60"/>
      <c r="G51" s="60"/>
      <c r="H51" s="60"/>
      <c r="I51" s="60"/>
      <c r="J51" s="60"/>
      <c r="K51" s="60"/>
      <c r="L51" s="60"/>
      <c r="M51" s="60"/>
      <c r="N51" s="60"/>
      <c r="O51" s="60"/>
    </row>
    <row r="52" spans="3:15" ht="12">
      <c r="C52" s="60"/>
      <c r="D52" s="60"/>
      <c r="E52" s="60"/>
      <c r="F52" s="60"/>
      <c r="G52" s="60"/>
      <c r="H52" s="60"/>
      <c r="I52" s="60"/>
      <c r="J52" s="60"/>
      <c r="K52" s="60"/>
      <c r="L52" s="60"/>
      <c r="M52" s="60"/>
      <c r="N52" s="60"/>
      <c r="O52" s="60"/>
    </row>
    <row r="53" spans="3:15" ht="12">
      <c r="C53" s="60"/>
      <c r="D53" s="60"/>
      <c r="E53" s="60"/>
      <c r="F53" s="60"/>
      <c r="G53" s="60"/>
      <c r="H53" s="60"/>
      <c r="I53" s="60"/>
      <c r="J53" s="60"/>
      <c r="K53" s="60"/>
      <c r="L53" s="60"/>
      <c r="M53" s="60"/>
      <c r="N53" s="60"/>
      <c r="O53" s="60"/>
    </row>
    <row r="54" spans="3:15" ht="12">
      <c r="C54" s="60"/>
      <c r="D54" s="60"/>
      <c r="E54" s="60"/>
      <c r="F54" s="60"/>
      <c r="G54" s="60"/>
      <c r="H54" s="60"/>
      <c r="I54" s="60"/>
      <c r="J54" s="60"/>
      <c r="K54" s="60"/>
      <c r="L54" s="60"/>
      <c r="M54" s="60"/>
      <c r="N54" s="60"/>
      <c r="O54" s="60"/>
    </row>
    <row r="55" spans="3:15" ht="12">
      <c r="C55" s="60"/>
      <c r="D55" s="60"/>
      <c r="E55" s="60"/>
      <c r="F55" s="60"/>
      <c r="G55" s="60"/>
      <c r="H55" s="60"/>
      <c r="I55" s="60"/>
      <c r="J55" s="60"/>
      <c r="K55" s="60"/>
      <c r="L55" s="60"/>
      <c r="M55" s="60"/>
      <c r="N55" s="60"/>
      <c r="O55" s="60"/>
    </row>
    <row r="56" spans="3:15" ht="12">
      <c r="C56" s="60"/>
      <c r="D56" s="60"/>
      <c r="E56" s="60"/>
      <c r="F56" s="60"/>
      <c r="G56" s="60"/>
      <c r="H56" s="60"/>
      <c r="I56" s="60"/>
      <c r="J56" s="60"/>
      <c r="K56" s="60"/>
      <c r="L56" s="60"/>
      <c r="M56" s="60"/>
      <c r="N56" s="60"/>
      <c r="O56" s="60"/>
    </row>
    <row r="57" spans="3:15" ht="12">
      <c r="C57" s="60"/>
      <c r="D57" s="60"/>
      <c r="E57" s="60"/>
      <c r="F57" s="60"/>
      <c r="G57" s="60"/>
      <c r="H57" s="60"/>
      <c r="I57" s="60"/>
      <c r="J57" s="60"/>
      <c r="K57" s="60"/>
      <c r="L57" s="60"/>
      <c r="M57" s="60"/>
      <c r="N57" s="60"/>
      <c r="O57" s="60"/>
    </row>
    <row r="58" spans="3:15" ht="12">
      <c r="C58" s="60"/>
      <c r="D58" s="60"/>
      <c r="E58" s="60"/>
      <c r="F58" s="60"/>
      <c r="G58" s="60"/>
      <c r="H58" s="60"/>
      <c r="I58" s="60"/>
      <c r="J58" s="60"/>
      <c r="K58" s="60"/>
      <c r="L58" s="60"/>
      <c r="M58" s="60"/>
      <c r="N58" s="60"/>
      <c r="O58" s="60"/>
    </row>
    <row r="59" spans="3:15" ht="12">
      <c r="C59" s="60"/>
      <c r="D59" s="60"/>
      <c r="E59" s="60"/>
      <c r="F59" s="60"/>
      <c r="G59" s="60"/>
      <c r="H59" s="60"/>
      <c r="I59" s="60"/>
      <c r="J59" s="60"/>
      <c r="K59" s="60"/>
      <c r="L59" s="60"/>
      <c r="M59" s="60"/>
      <c r="N59" s="60"/>
      <c r="O59" s="60"/>
    </row>
    <row r="60" spans="3:15" ht="12">
      <c r="C60" s="60"/>
      <c r="D60" s="60"/>
      <c r="E60" s="60"/>
      <c r="F60" s="60"/>
      <c r="G60" s="60"/>
      <c r="H60" s="60"/>
      <c r="I60" s="60"/>
      <c r="J60" s="60"/>
      <c r="K60" s="60"/>
      <c r="L60" s="60"/>
      <c r="M60" s="60"/>
      <c r="N60" s="60"/>
      <c r="O60" s="60"/>
    </row>
    <row r="61" spans="3:15" ht="12">
      <c r="C61" s="60"/>
      <c r="D61" s="60"/>
      <c r="E61" s="60"/>
      <c r="F61" s="60"/>
      <c r="G61" s="60"/>
      <c r="H61" s="60"/>
      <c r="I61" s="60"/>
      <c r="J61" s="60"/>
      <c r="K61" s="60"/>
      <c r="L61" s="60"/>
      <c r="M61" s="60"/>
      <c r="N61" s="60"/>
      <c r="O61" s="60"/>
    </row>
    <row r="62" spans="3:15" ht="12">
      <c r="C62" s="60"/>
      <c r="D62" s="60"/>
      <c r="E62" s="60"/>
      <c r="F62" s="60"/>
      <c r="G62" s="60"/>
      <c r="H62" s="60"/>
      <c r="I62" s="60"/>
      <c r="J62" s="60"/>
      <c r="K62" s="60"/>
      <c r="L62" s="60"/>
      <c r="M62" s="60"/>
      <c r="N62" s="60"/>
      <c r="O62" s="60"/>
    </row>
    <row r="63" spans="3:15" ht="12">
      <c r="C63" s="60"/>
      <c r="D63" s="60"/>
      <c r="E63" s="60"/>
      <c r="F63" s="60"/>
      <c r="G63" s="60"/>
      <c r="H63" s="60"/>
      <c r="I63" s="60"/>
      <c r="J63" s="60"/>
      <c r="K63" s="60"/>
      <c r="L63" s="60"/>
      <c r="M63" s="60"/>
      <c r="N63" s="60"/>
      <c r="O63" s="60"/>
    </row>
    <row r="64" spans="3:15" ht="12">
      <c r="C64" s="60"/>
      <c r="D64" s="60"/>
      <c r="E64" s="60"/>
      <c r="F64" s="60"/>
      <c r="G64" s="60"/>
      <c r="H64" s="60"/>
      <c r="I64" s="60"/>
      <c r="J64" s="60"/>
      <c r="K64" s="60"/>
      <c r="L64" s="60"/>
      <c r="M64" s="60"/>
      <c r="N64" s="60"/>
      <c r="O64" s="60"/>
    </row>
    <row r="65" spans="3:15" ht="12">
      <c r="C65" s="60"/>
      <c r="D65" s="60"/>
      <c r="E65" s="60"/>
      <c r="F65" s="60"/>
      <c r="G65" s="60"/>
      <c r="H65" s="60"/>
      <c r="I65" s="60"/>
      <c r="J65" s="60"/>
      <c r="K65" s="60"/>
      <c r="L65" s="60"/>
      <c r="M65" s="60"/>
      <c r="N65" s="60"/>
      <c r="O65" s="60"/>
    </row>
    <row r="66" spans="3:15" ht="12">
      <c r="C66" s="60"/>
      <c r="D66" s="60"/>
      <c r="E66" s="60"/>
      <c r="F66" s="60"/>
      <c r="G66" s="60"/>
      <c r="H66" s="60"/>
      <c r="I66" s="60"/>
      <c r="J66" s="60"/>
      <c r="K66" s="60"/>
      <c r="L66" s="60"/>
      <c r="M66" s="60"/>
      <c r="N66" s="60"/>
      <c r="O66" s="60"/>
    </row>
    <row r="67" spans="3:15" ht="12">
      <c r="C67" s="60"/>
      <c r="D67" s="60"/>
      <c r="E67" s="60"/>
      <c r="F67" s="60"/>
      <c r="G67" s="60"/>
      <c r="H67" s="60"/>
      <c r="I67" s="60"/>
      <c r="J67" s="60"/>
      <c r="K67" s="60"/>
      <c r="L67" s="60"/>
      <c r="M67" s="60"/>
      <c r="N67" s="60"/>
      <c r="O67" s="60"/>
    </row>
    <row r="68" spans="3:15" ht="12">
      <c r="C68" s="60"/>
      <c r="D68" s="60"/>
      <c r="E68" s="60"/>
      <c r="F68" s="60"/>
      <c r="G68" s="60"/>
      <c r="H68" s="60"/>
      <c r="I68" s="60"/>
      <c r="J68" s="60"/>
      <c r="K68" s="60"/>
      <c r="L68" s="60"/>
      <c r="M68" s="60"/>
      <c r="N68" s="60"/>
      <c r="O68" s="60"/>
    </row>
    <row r="69" spans="3:15" ht="12">
      <c r="C69" s="60"/>
      <c r="D69" s="60"/>
      <c r="E69" s="60"/>
      <c r="F69" s="60"/>
      <c r="G69" s="60"/>
      <c r="H69" s="60"/>
      <c r="I69" s="60"/>
      <c r="J69" s="60"/>
      <c r="K69" s="60"/>
      <c r="L69" s="60"/>
      <c r="M69" s="60"/>
      <c r="N69" s="60"/>
      <c r="O69" s="60"/>
    </row>
    <row r="70" spans="3:15" ht="12">
      <c r="C70" s="60"/>
      <c r="D70" s="60"/>
      <c r="E70" s="60"/>
      <c r="F70" s="60"/>
      <c r="G70" s="60"/>
      <c r="H70" s="60"/>
      <c r="I70" s="60"/>
      <c r="J70" s="60"/>
      <c r="K70" s="60"/>
      <c r="L70" s="60"/>
      <c r="M70" s="60"/>
      <c r="N70" s="60"/>
      <c r="O70" s="60"/>
    </row>
    <row r="71" spans="3:15" ht="12">
      <c r="C71" s="60"/>
      <c r="D71" s="60"/>
      <c r="E71" s="60"/>
      <c r="F71" s="60"/>
      <c r="G71" s="60"/>
      <c r="H71" s="60"/>
      <c r="I71" s="60"/>
      <c r="J71" s="60"/>
      <c r="K71" s="60"/>
      <c r="L71" s="60"/>
      <c r="M71" s="60"/>
      <c r="N71" s="60"/>
      <c r="O71" s="60"/>
    </row>
    <row r="72" spans="3:15" ht="12">
      <c r="C72" s="60"/>
      <c r="D72" s="60"/>
      <c r="E72" s="60"/>
      <c r="F72" s="60"/>
      <c r="G72" s="60"/>
      <c r="H72" s="60"/>
      <c r="I72" s="60"/>
      <c r="J72" s="60"/>
      <c r="K72" s="60"/>
      <c r="L72" s="60"/>
      <c r="M72" s="60"/>
      <c r="N72" s="60"/>
      <c r="O72" s="60"/>
    </row>
    <row r="73" spans="3:15" ht="12">
      <c r="C73" s="60"/>
      <c r="D73" s="60"/>
      <c r="E73" s="60"/>
      <c r="F73" s="60"/>
      <c r="G73" s="60"/>
      <c r="H73" s="60"/>
      <c r="I73" s="60"/>
      <c r="J73" s="60"/>
      <c r="K73" s="60"/>
      <c r="L73" s="60"/>
      <c r="M73" s="60"/>
      <c r="N73" s="60"/>
      <c r="O73" s="60"/>
    </row>
    <row r="74" spans="3:15" ht="12">
      <c r="C74" s="60"/>
      <c r="D74" s="60"/>
      <c r="E74" s="60"/>
      <c r="F74" s="60"/>
      <c r="G74" s="60"/>
      <c r="H74" s="60"/>
      <c r="I74" s="60"/>
      <c r="J74" s="60"/>
      <c r="K74" s="60"/>
      <c r="L74" s="60"/>
      <c r="M74" s="60"/>
      <c r="N74" s="60"/>
      <c r="O74" s="60"/>
    </row>
    <row r="75" spans="3:15" ht="12">
      <c r="C75" s="60"/>
      <c r="D75" s="60"/>
      <c r="E75" s="60"/>
      <c r="F75" s="60"/>
      <c r="G75" s="60"/>
      <c r="H75" s="60"/>
      <c r="I75" s="60"/>
      <c r="J75" s="60"/>
      <c r="K75" s="60"/>
      <c r="L75" s="60"/>
      <c r="M75" s="60"/>
      <c r="N75" s="60"/>
      <c r="O75" s="60"/>
    </row>
    <row r="76" spans="3:15" ht="12">
      <c r="C76" s="60"/>
      <c r="D76" s="60"/>
      <c r="E76" s="60"/>
      <c r="F76" s="60"/>
      <c r="G76" s="60"/>
      <c r="H76" s="60"/>
      <c r="I76" s="60"/>
      <c r="J76" s="60"/>
      <c r="K76" s="60"/>
      <c r="L76" s="60"/>
      <c r="M76" s="60"/>
      <c r="N76" s="60"/>
      <c r="O76" s="60"/>
    </row>
    <row r="77" spans="3:15" ht="12">
      <c r="C77" s="60"/>
      <c r="D77" s="60"/>
      <c r="E77" s="60"/>
      <c r="F77" s="60"/>
      <c r="G77" s="60"/>
      <c r="H77" s="60"/>
      <c r="I77" s="60"/>
      <c r="J77" s="60"/>
      <c r="K77" s="60"/>
      <c r="L77" s="60"/>
      <c r="M77" s="60"/>
      <c r="N77" s="60"/>
      <c r="O77" s="60"/>
    </row>
    <row r="78" spans="3:15" ht="12">
      <c r="C78" s="60"/>
      <c r="D78" s="60"/>
      <c r="E78" s="60"/>
      <c r="F78" s="60"/>
      <c r="G78" s="60"/>
      <c r="H78" s="60"/>
      <c r="I78" s="60"/>
      <c r="J78" s="60"/>
      <c r="K78" s="60"/>
      <c r="L78" s="60"/>
      <c r="M78" s="60"/>
      <c r="N78" s="60"/>
      <c r="O78" s="60"/>
    </row>
    <row r="79" spans="3:15" ht="12">
      <c r="C79" s="60"/>
      <c r="D79" s="60"/>
      <c r="E79" s="60"/>
      <c r="F79" s="60"/>
      <c r="G79" s="60"/>
      <c r="H79" s="60"/>
      <c r="I79" s="60"/>
      <c r="J79" s="60"/>
      <c r="K79" s="60"/>
      <c r="L79" s="60"/>
      <c r="M79" s="60"/>
      <c r="N79" s="60"/>
      <c r="O79" s="60"/>
    </row>
    <row r="80" spans="3:15" ht="12">
      <c r="C80" s="60"/>
      <c r="D80" s="60"/>
      <c r="E80" s="60"/>
      <c r="F80" s="60"/>
      <c r="G80" s="60"/>
      <c r="H80" s="60"/>
      <c r="I80" s="60"/>
      <c r="J80" s="60"/>
      <c r="K80" s="60"/>
      <c r="L80" s="60"/>
      <c r="M80" s="60"/>
      <c r="N80" s="60"/>
      <c r="O80" s="60"/>
    </row>
    <row r="81" spans="3:15" ht="12">
      <c r="C81" s="60"/>
      <c r="D81" s="60"/>
      <c r="E81" s="60"/>
      <c r="F81" s="60"/>
      <c r="G81" s="60"/>
      <c r="H81" s="60"/>
      <c r="I81" s="60"/>
      <c r="J81" s="60"/>
      <c r="K81" s="60"/>
      <c r="L81" s="60"/>
      <c r="M81" s="60"/>
      <c r="N81" s="60"/>
      <c r="O81" s="60"/>
    </row>
    <row r="82" spans="3:15" ht="12">
      <c r="C82" s="60"/>
      <c r="D82" s="60"/>
      <c r="E82" s="60"/>
      <c r="F82" s="60"/>
      <c r="G82" s="60"/>
      <c r="H82" s="60"/>
      <c r="I82" s="60"/>
      <c r="J82" s="60"/>
      <c r="K82" s="60"/>
      <c r="L82" s="60"/>
      <c r="M82" s="60"/>
      <c r="N82" s="60"/>
      <c r="O82" s="60"/>
    </row>
    <row r="83" spans="3:15" ht="12">
      <c r="C83" s="60"/>
      <c r="D83" s="60"/>
      <c r="E83" s="60"/>
      <c r="F83" s="60"/>
      <c r="G83" s="60"/>
      <c r="H83" s="60"/>
      <c r="I83" s="60"/>
      <c r="J83" s="60"/>
      <c r="K83" s="60"/>
      <c r="L83" s="60"/>
      <c r="M83" s="60"/>
      <c r="N83" s="60"/>
      <c r="O83" s="60"/>
    </row>
    <row r="84" spans="3:15" ht="12">
      <c r="C84" s="60"/>
      <c r="D84" s="60"/>
      <c r="E84" s="60"/>
      <c r="F84" s="60"/>
      <c r="G84" s="60"/>
      <c r="H84" s="60"/>
      <c r="I84" s="60"/>
      <c r="J84" s="60"/>
      <c r="K84" s="60"/>
      <c r="L84" s="60"/>
      <c r="M84" s="60"/>
      <c r="N84" s="60"/>
      <c r="O84" s="60"/>
    </row>
    <row r="85" spans="3:15" ht="12">
      <c r="C85" s="60"/>
      <c r="D85" s="60"/>
      <c r="E85" s="60"/>
      <c r="F85" s="60"/>
      <c r="G85" s="60"/>
      <c r="H85" s="60"/>
      <c r="I85" s="60"/>
      <c r="J85" s="60"/>
      <c r="K85" s="60"/>
      <c r="L85" s="60"/>
      <c r="M85" s="60"/>
      <c r="N85" s="60"/>
      <c r="O85" s="60"/>
    </row>
    <row r="86" spans="3:15" ht="12">
      <c r="C86" s="60"/>
      <c r="D86" s="60"/>
      <c r="E86" s="60"/>
      <c r="F86" s="60"/>
      <c r="G86" s="60"/>
      <c r="H86" s="60"/>
      <c r="I86" s="60"/>
      <c r="J86" s="60"/>
      <c r="K86" s="60"/>
      <c r="L86" s="60"/>
      <c r="M86" s="60"/>
      <c r="N86" s="60"/>
      <c r="O86" s="60"/>
    </row>
    <row r="87" spans="3:15" ht="12">
      <c r="C87" s="60"/>
      <c r="D87" s="60"/>
      <c r="E87" s="60"/>
      <c r="F87" s="60"/>
      <c r="G87" s="60"/>
      <c r="H87" s="60"/>
      <c r="I87" s="60"/>
      <c r="J87" s="60"/>
      <c r="K87" s="60"/>
      <c r="L87" s="60"/>
      <c r="M87" s="60"/>
      <c r="N87" s="60"/>
      <c r="O87" s="60"/>
    </row>
    <row r="88" spans="3:15" ht="12">
      <c r="C88" s="60"/>
      <c r="D88" s="60"/>
      <c r="E88" s="60"/>
      <c r="F88" s="60"/>
      <c r="G88" s="60"/>
      <c r="H88" s="60"/>
      <c r="I88" s="60"/>
      <c r="J88" s="60"/>
      <c r="K88" s="60"/>
      <c r="L88" s="60"/>
      <c r="M88" s="60"/>
      <c r="N88" s="60"/>
      <c r="O88" s="60"/>
    </row>
    <row r="89" spans="3:15" ht="12">
      <c r="C89" s="60"/>
      <c r="D89" s="60"/>
      <c r="E89" s="60"/>
      <c r="F89" s="60"/>
      <c r="G89" s="60"/>
      <c r="H89" s="60"/>
      <c r="I89" s="60"/>
      <c r="J89" s="60"/>
      <c r="K89" s="60"/>
      <c r="L89" s="60"/>
      <c r="M89" s="60"/>
      <c r="N89" s="60"/>
      <c r="O89" s="60"/>
    </row>
    <row r="90" spans="3:15" ht="12">
      <c r="C90" s="60"/>
      <c r="D90" s="60"/>
      <c r="E90" s="60"/>
      <c r="F90" s="60"/>
      <c r="G90" s="60"/>
      <c r="H90" s="60"/>
      <c r="I90" s="60"/>
      <c r="J90" s="60"/>
      <c r="K90" s="60"/>
      <c r="L90" s="60"/>
      <c r="M90" s="60"/>
      <c r="N90" s="60"/>
      <c r="O90" s="60"/>
    </row>
    <row r="91" spans="3:15" ht="12">
      <c r="C91" s="60"/>
      <c r="D91" s="60"/>
      <c r="E91" s="60"/>
      <c r="F91" s="60"/>
      <c r="G91" s="60"/>
      <c r="H91" s="60"/>
      <c r="I91" s="60"/>
      <c r="J91" s="60"/>
      <c r="K91" s="60"/>
      <c r="L91" s="60"/>
      <c r="M91" s="60"/>
      <c r="N91" s="60"/>
      <c r="O91" s="60"/>
    </row>
    <row r="92" spans="3:15" ht="12">
      <c r="C92" s="60"/>
      <c r="D92" s="60"/>
      <c r="E92" s="60"/>
      <c r="F92" s="60"/>
      <c r="G92" s="60"/>
      <c r="H92" s="60"/>
      <c r="I92" s="60"/>
      <c r="J92" s="60"/>
      <c r="K92" s="60"/>
      <c r="L92" s="60"/>
      <c r="M92" s="60"/>
      <c r="N92" s="60"/>
      <c r="O92" s="60"/>
    </row>
    <row r="93" spans="3:15" ht="12">
      <c r="C93" s="60"/>
      <c r="D93" s="60"/>
      <c r="E93" s="60"/>
      <c r="F93" s="60"/>
      <c r="G93" s="60"/>
      <c r="H93" s="60"/>
      <c r="I93" s="60"/>
      <c r="J93" s="60"/>
      <c r="K93" s="60"/>
      <c r="L93" s="60"/>
      <c r="M93" s="60"/>
      <c r="N93" s="60"/>
      <c r="O93" s="60"/>
    </row>
    <row r="94" spans="3:15" ht="12">
      <c r="C94" s="60"/>
      <c r="D94" s="60"/>
      <c r="E94" s="60"/>
      <c r="F94" s="60"/>
      <c r="G94" s="60"/>
      <c r="H94" s="60"/>
      <c r="I94" s="60"/>
      <c r="J94" s="60"/>
      <c r="K94" s="60"/>
      <c r="L94" s="60"/>
      <c r="M94" s="60"/>
      <c r="N94" s="60"/>
      <c r="O94" s="60"/>
    </row>
    <row r="95" spans="3:15" ht="12">
      <c r="C95" s="60"/>
      <c r="D95" s="60"/>
      <c r="E95" s="60"/>
      <c r="F95" s="60"/>
      <c r="G95" s="60"/>
      <c r="H95" s="60"/>
      <c r="I95" s="60"/>
      <c r="J95" s="60"/>
      <c r="K95" s="60"/>
      <c r="L95" s="60"/>
      <c r="M95" s="60"/>
      <c r="N95" s="60"/>
      <c r="O95" s="60"/>
    </row>
    <row r="96" spans="3:15" ht="12">
      <c r="C96" s="60"/>
      <c r="D96" s="60"/>
      <c r="E96" s="60"/>
      <c r="F96" s="60"/>
      <c r="G96" s="60"/>
      <c r="H96" s="60"/>
      <c r="I96" s="60"/>
      <c r="J96" s="60"/>
      <c r="K96" s="60"/>
      <c r="L96" s="60"/>
      <c r="M96" s="60"/>
      <c r="N96" s="60"/>
      <c r="O96" s="60"/>
    </row>
    <row r="97" spans="3:15" ht="12">
      <c r="C97" s="60"/>
      <c r="D97" s="60"/>
      <c r="E97" s="60"/>
      <c r="F97" s="60"/>
      <c r="G97" s="60"/>
      <c r="H97" s="60"/>
      <c r="I97" s="60"/>
      <c r="J97" s="60"/>
      <c r="K97" s="60"/>
      <c r="L97" s="60"/>
      <c r="M97" s="60"/>
      <c r="N97" s="60"/>
      <c r="O97" s="60"/>
    </row>
    <row r="98" spans="3:15" ht="12">
      <c r="C98" s="60"/>
      <c r="D98" s="60"/>
      <c r="E98" s="60"/>
      <c r="F98" s="60"/>
      <c r="G98" s="60"/>
      <c r="H98" s="60"/>
      <c r="I98" s="60"/>
      <c r="J98" s="60"/>
      <c r="K98" s="60"/>
      <c r="L98" s="60"/>
      <c r="M98" s="60"/>
      <c r="N98" s="60"/>
      <c r="O98" s="60"/>
    </row>
    <row r="99" spans="3:15" ht="12">
      <c r="C99" s="60"/>
      <c r="D99" s="60"/>
      <c r="E99" s="60"/>
      <c r="F99" s="60"/>
      <c r="G99" s="60"/>
      <c r="H99" s="60"/>
      <c r="I99" s="60"/>
      <c r="J99" s="60"/>
      <c r="K99" s="60"/>
      <c r="L99" s="60"/>
      <c r="M99" s="60"/>
      <c r="N99" s="60"/>
      <c r="O99" s="60"/>
    </row>
    <row r="100" spans="3:15" ht="12">
      <c r="C100" s="60"/>
      <c r="D100" s="60"/>
      <c r="E100" s="60"/>
      <c r="F100" s="60"/>
      <c r="G100" s="60"/>
      <c r="H100" s="60"/>
      <c r="I100" s="60"/>
      <c r="J100" s="60"/>
      <c r="K100" s="60"/>
      <c r="L100" s="60"/>
      <c r="M100" s="60"/>
      <c r="N100" s="60"/>
      <c r="O100" s="60"/>
    </row>
    <row r="101" spans="3:15" ht="12">
      <c r="C101" s="60"/>
      <c r="D101" s="60"/>
      <c r="E101" s="60"/>
      <c r="F101" s="60"/>
      <c r="G101" s="60"/>
      <c r="H101" s="60"/>
      <c r="I101" s="60"/>
      <c r="J101" s="60"/>
      <c r="K101" s="60"/>
      <c r="L101" s="60"/>
      <c r="M101" s="60"/>
      <c r="N101" s="60"/>
      <c r="O101" s="60"/>
    </row>
    <row r="102" spans="3:15" ht="12">
      <c r="C102" s="60"/>
      <c r="D102" s="60"/>
      <c r="E102" s="60"/>
      <c r="F102" s="60"/>
      <c r="G102" s="60"/>
      <c r="H102" s="60"/>
      <c r="I102" s="60"/>
      <c r="J102" s="60"/>
      <c r="K102" s="60"/>
      <c r="L102" s="60"/>
      <c r="M102" s="60"/>
      <c r="N102" s="60"/>
      <c r="O102" s="60"/>
    </row>
    <row r="103" spans="3:15" ht="12">
      <c r="C103" s="60"/>
      <c r="D103" s="60"/>
      <c r="E103" s="60"/>
      <c r="F103" s="60"/>
      <c r="G103" s="60"/>
      <c r="H103" s="60"/>
      <c r="I103" s="60"/>
      <c r="J103" s="60"/>
      <c r="K103" s="60"/>
      <c r="L103" s="60"/>
      <c r="M103" s="60"/>
      <c r="N103" s="60"/>
      <c r="O103" s="60"/>
    </row>
    <row r="104" spans="3:15" ht="12">
      <c r="C104" s="60"/>
      <c r="D104" s="60"/>
      <c r="E104" s="60"/>
      <c r="F104" s="60"/>
      <c r="G104" s="60"/>
      <c r="H104" s="60"/>
      <c r="I104" s="60"/>
      <c r="J104" s="60"/>
      <c r="K104" s="60"/>
      <c r="L104" s="60"/>
      <c r="M104" s="60"/>
      <c r="N104" s="60"/>
      <c r="O104" s="60"/>
    </row>
    <row r="105" spans="3:15" ht="12">
      <c r="C105" s="60"/>
      <c r="D105" s="60"/>
      <c r="E105" s="60"/>
      <c r="F105" s="60"/>
      <c r="G105" s="60"/>
      <c r="H105" s="60"/>
      <c r="I105" s="60"/>
      <c r="J105" s="60"/>
      <c r="K105" s="60"/>
      <c r="L105" s="60"/>
      <c r="M105" s="60"/>
      <c r="N105" s="60"/>
      <c r="O105" s="60"/>
    </row>
    <row r="106" spans="3:15" ht="12">
      <c r="C106" s="60"/>
      <c r="D106" s="60"/>
      <c r="E106" s="60"/>
      <c r="F106" s="60"/>
      <c r="G106" s="60"/>
      <c r="H106" s="60"/>
      <c r="I106" s="60"/>
      <c r="J106" s="60"/>
      <c r="K106" s="60"/>
      <c r="L106" s="60"/>
      <c r="M106" s="60"/>
      <c r="N106" s="60"/>
      <c r="O106" s="60"/>
    </row>
    <row r="107" spans="3:15" ht="12">
      <c r="C107" s="60"/>
      <c r="D107" s="60"/>
      <c r="E107" s="60"/>
      <c r="F107" s="60"/>
      <c r="G107" s="60"/>
      <c r="H107" s="60"/>
      <c r="I107" s="60"/>
      <c r="J107" s="60"/>
      <c r="K107" s="60"/>
      <c r="L107" s="60"/>
      <c r="M107" s="60"/>
      <c r="N107" s="60"/>
      <c r="O107" s="60"/>
    </row>
    <row r="108" spans="3:15" ht="12">
      <c r="C108" s="60"/>
      <c r="D108" s="60"/>
      <c r="E108" s="60"/>
      <c r="F108" s="60"/>
      <c r="G108" s="60"/>
      <c r="H108" s="60"/>
      <c r="I108" s="60"/>
      <c r="J108" s="60"/>
      <c r="K108" s="60"/>
      <c r="L108" s="60"/>
      <c r="M108" s="60"/>
      <c r="N108" s="60"/>
      <c r="O108" s="60"/>
    </row>
    <row r="109" spans="3:15" ht="12">
      <c r="C109" s="60"/>
      <c r="D109" s="60"/>
      <c r="E109" s="60"/>
      <c r="F109" s="60"/>
      <c r="G109" s="60"/>
      <c r="H109" s="60"/>
      <c r="I109" s="60"/>
      <c r="J109" s="60"/>
      <c r="K109" s="60"/>
      <c r="L109" s="60"/>
      <c r="M109" s="60"/>
      <c r="N109" s="60"/>
      <c r="O109" s="60"/>
    </row>
    <row r="110" spans="3:15" ht="12">
      <c r="C110" s="60"/>
      <c r="D110" s="60"/>
      <c r="E110" s="60"/>
      <c r="F110" s="60"/>
      <c r="G110" s="60"/>
      <c r="H110" s="60"/>
      <c r="I110" s="60"/>
      <c r="J110" s="60"/>
      <c r="K110" s="60"/>
      <c r="L110" s="60"/>
      <c r="M110" s="60"/>
      <c r="N110" s="60"/>
      <c r="O110" s="60"/>
    </row>
    <row r="111" spans="3:15" ht="12">
      <c r="C111" s="60"/>
      <c r="D111" s="60"/>
      <c r="E111" s="60"/>
      <c r="F111" s="60"/>
      <c r="G111" s="60"/>
      <c r="H111" s="60"/>
      <c r="I111" s="60"/>
      <c r="J111" s="60"/>
      <c r="K111" s="60"/>
      <c r="L111" s="60"/>
      <c r="M111" s="60"/>
      <c r="N111" s="60"/>
      <c r="O111" s="60"/>
    </row>
    <row r="112" spans="3:15" ht="12">
      <c r="C112" s="60"/>
      <c r="D112" s="60"/>
      <c r="E112" s="60"/>
      <c r="F112" s="60"/>
      <c r="G112" s="60"/>
      <c r="H112" s="60"/>
      <c r="I112" s="60"/>
      <c r="J112" s="60"/>
      <c r="K112" s="60"/>
      <c r="L112" s="60"/>
      <c r="M112" s="60"/>
      <c r="N112" s="60"/>
      <c r="O112" s="60"/>
    </row>
    <row r="113" spans="3:15" ht="12">
      <c r="C113" s="60"/>
      <c r="D113" s="60"/>
      <c r="E113" s="60"/>
      <c r="F113" s="60"/>
      <c r="G113" s="60"/>
      <c r="H113" s="60"/>
      <c r="I113" s="60"/>
      <c r="J113" s="60"/>
      <c r="K113" s="60"/>
      <c r="L113" s="60"/>
      <c r="M113" s="60"/>
      <c r="N113" s="60"/>
      <c r="O113" s="60"/>
    </row>
    <row r="114" spans="3:15" ht="12">
      <c r="C114" s="60"/>
      <c r="D114" s="60"/>
      <c r="E114" s="60"/>
      <c r="F114" s="60"/>
      <c r="G114" s="60"/>
      <c r="H114" s="60"/>
      <c r="I114" s="60"/>
      <c r="J114" s="60"/>
      <c r="K114" s="60"/>
      <c r="L114" s="60"/>
      <c r="M114" s="60"/>
      <c r="N114" s="60"/>
      <c r="O114" s="60"/>
    </row>
    <row r="115" spans="3:15" ht="12">
      <c r="C115" s="60"/>
      <c r="D115" s="60"/>
      <c r="E115" s="60"/>
      <c r="F115" s="60"/>
      <c r="G115" s="60"/>
      <c r="H115" s="60"/>
      <c r="I115" s="60"/>
      <c r="J115" s="60"/>
      <c r="K115" s="60"/>
      <c r="L115" s="60"/>
      <c r="M115" s="60"/>
      <c r="N115" s="60"/>
      <c r="O115" s="60"/>
    </row>
    <row r="116" spans="3:15" ht="12">
      <c r="C116" s="60"/>
      <c r="D116" s="60"/>
      <c r="E116" s="60"/>
      <c r="F116" s="60"/>
      <c r="G116" s="60"/>
      <c r="H116" s="60"/>
      <c r="I116" s="60"/>
      <c r="J116" s="60"/>
      <c r="K116" s="60"/>
      <c r="L116" s="60"/>
      <c r="M116" s="60"/>
      <c r="N116" s="60"/>
      <c r="O116" s="60"/>
    </row>
    <row r="117" spans="3:15" ht="12">
      <c r="C117" s="60"/>
      <c r="D117" s="60"/>
      <c r="E117" s="60"/>
      <c r="F117" s="60"/>
      <c r="G117" s="60"/>
      <c r="H117" s="60"/>
      <c r="I117" s="60"/>
      <c r="J117" s="60"/>
      <c r="K117" s="60"/>
      <c r="L117" s="60"/>
      <c r="M117" s="60"/>
      <c r="N117" s="60"/>
      <c r="O117" s="60"/>
    </row>
    <row r="118" spans="3:15" ht="12">
      <c r="C118" s="60"/>
      <c r="D118" s="60"/>
      <c r="E118" s="60"/>
      <c r="F118" s="60"/>
      <c r="G118" s="60"/>
      <c r="H118" s="60"/>
      <c r="I118" s="60"/>
      <c r="J118" s="60"/>
      <c r="K118" s="60"/>
      <c r="L118" s="60"/>
      <c r="M118" s="60"/>
      <c r="N118" s="60"/>
      <c r="O118" s="60"/>
    </row>
    <row r="119" spans="3:15" ht="12">
      <c r="C119" s="60"/>
      <c r="D119" s="60"/>
      <c r="E119" s="60"/>
      <c r="F119" s="60"/>
      <c r="G119" s="60"/>
      <c r="H119" s="60"/>
      <c r="I119" s="60"/>
      <c r="J119" s="60"/>
      <c r="K119" s="60"/>
      <c r="L119" s="60"/>
      <c r="M119" s="60"/>
      <c r="N119" s="60"/>
      <c r="O119" s="60"/>
    </row>
    <row r="120" spans="3:15" ht="12">
      <c r="C120" s="60"/>
      <c r="D120" s="60"/>
      <c r="E120" s="60"/>
      <c r="F120" s="60"/>
      <c r="G120" s="60"/>
      <c r="H120" s="60"/>
      <c r="I120" s="60"/>
      <c r="J120" s="60"/>
      <c r="K120" s="60"/>
      <c r="L120" s="60"/>
      <c r="M120" s="60"/>
      <c r="N120" s="60"/>
      <c r="O120" s="60"/>
    </row>
    <row r="121" spans="3:15" ht="12">
      <c r="C121" s="60"/>
      <c r="D121" s="60"/>
      <c r="E121" s="60"/>
      <c r="F121" s="60"/>
      <c r="G121" s="60"/>
      <c r="H121" s="60"/>
      <c r="I121" s="60"/>
      <c r="J121" s="60"/>
      <c r="K121" s="60"/>
      <c r="L121" s="60"/>
      <c r="M121" s="60"/>
      <c r="N121" s="60"/>
      <c r="O121" s="60"/>
    </row>
    <row r="122" spans="3:15" ht="12">
      <c r="C122" s="60"/>
      <c r="D122" s="60"/>
      <c r="E122" s="60"/>
      <c r="F122" s="60"/>
      <c r="G122" s="60"/>
      <c r="H122" s="60"/>
      <c r="I122" s="60"/>
      <c r="J122" s="60"/>
      <c r="K122" s="60"/>
      <c r="L122" s="60"/>
      <c r="M122" s="60"/>
      <c r="N122" s="60"/>
      <c r="O122" s="60"/>
    </row>
    <row r="123" spans="3:15" ht="12">
      <c r="C123" s="60"/>
      <c r="D123" s="60"/>
      <c r="E123" s="60"/>
      <c r="F123" s="60"/>
      <c r="G123" s="60"/>
      <c r="H123" s="60"/>
      <c r="I123" s="60"/>
      <c r="J123" s="60"/>
      <c r="K123" s="60"/>
      <c r="L123" s="60"/>
      <c r="M123" s="60"/>
      <c r="N123" s="60"/>
      <c r="O123" s="60"/>
    </row>
    <row r="124" spans="3:15" ht="12">
      <c r="C124" s="60"/>
      <c r="D124" s="60"/>
      <c r="E124" s="60"/>
      <c r="F124" s="60"/>
      <c r="G124" s="60"/>
      <c r="H124" s="60"/>
      <c r="I124" s="60"/>
      <c r="J124" s="60"/>
      <c r="K124" s="60"/>
      <c r="L124" s="60"/>
      <c r="M124" s="60"/>
      <c r="N124" s="60"/>
      <c r="O124" s="60"/>
    </row>
    <row r="125" spans="3:15" ht="12">
      <c r="C125" s="60"/>
      <c r="D125" s="60"/>
      <c r="E125" s="60"/>
      <c r="F125" s="60"/>
      <c r="G125" s="60"/>
      <c r="H125" s="60"/>
      <c r="I125" s="60"/>
      <c r="J125" s="60"/>
      <c r="K125" s="60"/>
      <c r="L125" s="60"/>
      <c r="M125" s="60"/>
      <c r="N125" s="60"/>
      <c r="O125" s="60"/>
    </row>
    <row r="126" spans="3:15" ht="12">
      <c r="C126" s="60"/>
      <c r="D126" s="60"/>
      <c r="E126" s="60"/>
      <c r="F126" s="60"/>
      <c r="G126" s="60"/>
      <c r="H126" s="60"/>
      <c r="I126" s="60"/>
      <c r="J126" s="60"/>
      <c r="K126" s="60"/>
      <c r="L126" s="60"/>
      <c r="M126" s="60"/>
      <c r="N126" s="60"/>
      <c r="O126" s="60"/>
    </row>
    <row r="127" spans="3:15" ht="12">
      <c r="C127" s="60"/>
      <c r="D127" s="60"/>
      <c r="E127" s="60"/>
      <c r="F127" s="60"/>
      <c r="G127" s="60"/>
      <c r="H127" s="60"/>
      <c r="I127" s="60"/>
      <c r="J127" s="60"/>
      <c r="K127" s="60"/>
      <c r="L127" s="60"/>
      <c r="M127" s="60"/>
      <c r="N127" s="60"/>
      <c r="O127" s="60"/>
    </row>
    <row r="128" spans="3:15" ht="12">
      <c r="C128" s="60"/>
      <c r="D128" s="60"/>
      <c r="E128" s="60"/>
      <c r="F128" s="60"/>
      <c r="G128" s="60"/>
      <c r="H128" s="60"/>
      <c r="I128" s="60"/>
      <c r="J128" s="60"/>
      <c r="K128" s="60"/>
      <c r="L128" s="60"/>
      <c r="M128" s="60"/>
      <c r="N128" s="60"/>
      <c r="O128" s="60"/>
    </row>
    <row r="129" spans="3:15" ht="12">
      <c r="C129" s="60"/>
      <c r="D129" s="60"/>
      <c r="E129" s="60"/>
      <c r="F129" s="60"/>
      <c r="G129" s="60"/>
      <c r="H129" s="60"/>
      <c r="I129" s="60"/>
      <c r="J129" s="60"/>
      <c r="K129" s="60"/>
      <c r="L129" s="60"/>
      <c r="M129" s="60"/>
      <c r="N129" s="60"/>
      <c r="O129" s="60"/>
    </row>
    <row r="130" spans="3:15" ht="12">
      <c r="C130" s="60"/>
      <c r="D130" s="60"/>
      <c r="E130" s="60"/>
      <c r="F130" s="60"/>
      <c r="G130" s="60"/>
      <c r="H130" s="60"/>
      <c r="I130" s="60"/>
      <c r="J130" s="60"/>
      <c r="K130" s="60"/>
      <c r="L130" s="60"/>
      <c r="M130" s="60"/>
      <c r="N130" s="60"/>
      <c r="O130" s="60"/>
    </row>
    <row r="131" spans="3:15" ht="12">
      <c r="C131" s="60"/>
      <c r="D131" s="60"/>
      <c r="E131" s="60"/>
      <c r="F131" s="60"/>
      <c r="G131" s="60"/>
      <c r="H131" s="60"/>
      <c r="I131" s="60"/>
      <c r="J131" s="60"/>
      <c r="K131" s="60"/>
      <c r="L131" s="60"/>
      <c r="M131" s="60"/>
      <c r="N131" s="60"/>
      <c r="O131" s="60"/>
    </row>
    <row r="132" spans="3:15" ht="12">
      <c r="C132" s="60"/>
      <c r="D132" s="60"/>
      <c r="E132" s="60"/>
      <c r="F132" s="60"/>
      <c r="G132" s="60"/>
      <c r="H132" s="60"/>
      <c r="I132" s="60"/>
      <c r="J132" s="60"/>
      <c r="K132" s="60"/>
      <c r="L132" s="60"/>
      <c r="M132" s="60"/>
      <c r="N132" s="60"/>
      <c r="O132" s="60"/>
    </row>
    <row r="133" spans="3:15" ht="12">
      <c r="C133" s="60"/>
      <c r="D133" s="60"/>
      <c r="E133" s="60"/>
      <c r="F133" s="60"/>
      <c r="G133" s="60"/>
      <c r="H133" s="60"/>
      <c r="I133" s="60"/>
      <c r="J133" s="60"/>
      <c r="K133" s="60"/>
      <c r="L133" s="60"/>
      <c r="M133" s="60"/>
      <c r="N133" s="60"/>
      <c r="O133" s="60"/>
    </row>
    <row r="134" spans="3:15" ht="12">
      <c r="C134" s="60"/>
      <c r="D134" s="60"/>
      <c r="E134" s="60"/>
      <c r="F134" s="60"/>
      <c r="G134" s="60"/>
      <c r="H134" s="60"/>
      <c r="I134" s="60"/>
      <c r="J134" s="60"/>
      <c r="K134" s="60"/>
      <c r="L134" s="60"/>
      <c r="M134" s="60"/>
      <c r="N134" s="60"/>
      <c r="O134" s="60"/>
    </row>
    <row r="135" spans="3:15" ht="12">
      <c r="C135" s="60"/>
      <c r="D135" s="60"/>
      <c r="E135" s="60"/>
      <c r="F135" s="60"/>
      <c r="G135" s="60"/>
      <c r="H135" s="60"/>
      <c r="I135" s="60"/>
      <c r="J135" s="60"/>
      <c r="K135" s="60"/>
      <c r="L135" s="60"/>
      <c r="M135" s="60"/>
      <c r="N135" s="60"/>
      <c r="O135" s="60"/>
    </row>
    <row r="136" spans="3:15" ht="12">
      <c r="C136" s="60"/>
      <c r="D136" s="60"/>
      <c r="E136" s="60"/>
      <c r="F136" s="60"/>
      <c r="G136" s="60"/>
      <c r="H136" s="60"/>
      <c r="I136" s="60"/>
      <c r="J136" s="60"/>
      <c r="K136" s="60"/>
      <c r="L136" s="60"/>
      <c r="M136" s="60"/>
      <c r="N136" s="60"/>
      <c r="O136" s="60"/>
    </row>
    <row r="137" spans="3:15" ht="12">
      <c r="C137" s="60"/>
      <c r="D137" s="60"/>
      <c r="E137" s="60"/>
      <c r="F137" s="60"/>
      <c r="G137" s="60"/>
      <c r="H137" s="60"/>
      <c r="I137" s="60"/>
      <c r="J137" s="60"/>
      <c r="K137" s="60"/>
      <c r="L137" s="60"/>
      <c r="M137" s="60"/>
      <c r="N137" s="60"/>
      <c r="O137" s="60"/>
    </row>
    <row r="138" spans="3:15" ht="12">
      <c r="C138" s="60"/>
      <c r="D138" s="60"/>
      <c r="E138" s="60"/>
      <c r="F138" s="60"/>
      <c r="G138" s="60"/>
      <c r="H138" s="60"/>
      <c r="I138" s="60"/>
      <c r="J138" s="60"/>
      <c r="K138" s="60"/>
      <c r="L138" s="60"/>
      <c r="M138" s="60"/>
      <c r="N138" s="60"/>
      <c r="O138" s="60"/>
    </row>
    <row r="139" spans="3:15" ht="12">
      <c r="C139" s="60"/>
      <c r="D139" s="60"/>
      <c r="E139" s="60"/>
      <c r="F139" s="60"/>
      <c r="G139" s="60"/>
      <c r="H139" s="60"/>
      <c r="I139" s="60"/>
      <c r="J139" s="60"/>
      <c r="K139" s="60"/>
      <c r="L139" s="60"/>
      <c r="M139" s="60"/>
      <c r="N139" s="60"/>
      <c r="O139" s="60"/>
    </row>
    <row r="140" spans="3:15" ht="12">
      <c r="C140" s="60"/>
      <c r="D140" s="60"/>
      <c r="E140" s="60"/>
      <c r="F140" s="60"/>
      <c r="G140" s="60"/>
      <c r="H140" s="60"/>
      <c r="I140" s="60"/>
      <c r="J140" s="60"/>
      <c r="K140" s="60"/>
      <c r="L140" s="60"/>
      <c r="M140" s="60"/>
      <c r="N140" s="60"/>
      <c r="O140" s="60"/>
    </row>
    <row r="141" spans="3:15" ht="12">
      <c r="C141" s="60"/>
      <c r="D141" s="60"/>
      <c r="E141" s="60"/>
      <c r="F141" s="60"/>
      <c r="G141" s="60"/>
      <c r="H141" s="60"/>
      <c r="I141" s="60"/>
      <c r="J141" s="60"/>
      <c r="K141" s="60"/>
      <c r="L141" s="60"/>
      <c r="M141" s="60"/>
      <c r="N141" s="60"/>
      <c r="O141" s="60"/>
    </row>
    <row r="142" spans="3:15" ht="12">
      <c r="C142" s="60"/>
      <c r="D142" s="60"/>
      <c r="E142" s="60"/>
      <c r="F142" s="60"/>
      <c r="G142" s="60"/>
      <c r="H142" s="60"/>
      <c r="I142" s="60"/>
      <c r="J142" s="60"/>
      <c r="K142" s="60"/>
      <c r="L142" s="60"/>
      <c r="M142" s="60"/>
      <c r="N142" s="60"/>
      <c r="O142" s="60"/>
    </row>
    <row r="143" spans="3:15" ht="12">
      <c r="C143" s="60"/>
      <c r="D143" s="60"/>
      <c r="E143" s="60"/>
      <c r="F143" s="60"/>
      <c r="G143" s="60"/>
      <c r="H143" s="60"/>
      <c r="I143" s="60"/>
      <c r="J143" s="60"/>
      <c r="K143" s="60"/>
      <c r="L143" s="60"/>
      <c r="M143" s="60"/>
      <c r="N143" s="60"/>
      <c r="O143" s="60"/>
    </row>
    <row r="144" spans="3:15" ht="12">
      <c r="C144" s="60"/>
      <c r="D144" s="60"/>
      <c r="E144" s="60"/>
      <c r="F144" s="60"/>
      <c r="G144" s="60"/>
      <c r="H144" s="60"/>
      <c r="I144" s="60"/>
      <c r="J144" s="60"/>
      <c r="K144" s="60"/>
      <c r="L144" s="60"/>
      <c r="M144" s="60"/>
      <c r="N144" s="60"/>
      <c r="O144" s="60"/>
    </row>
    <row r="145" spans="3:15" ht="12">
      <c r="C145" s="60"/>
      <c r="D145" s="60"/>
      <c r="E145" s="60"/>
      <c r="F145" s="60"/>
      <c r="G145" s="60"/>
      <c r="H145" s="60"/>
      <c r="I145" s="60"/>
      <c r="J145" s="60"/>
      <c r="K145" s="60"/>
      <c r="L145" s="60"/>
      <c r="M145" s="60"/>
      <c r="N145" s="60"/>
      <c r="O145" s="60"/>
    </row>
    <row r="146" spans="3:15" ht="12">
      <c r="C146" s="60"/>
      <c r="D146" s="60"/>
      <c r="E146" s="60"/>
      <c r="F146" s="60"/>
      <c r="G146" s="60"/>
      <c r="H146" s="60"/>
      <c r="I146" s="60"/>
      <c r="J146" s="60"/>
      <c r="K146" s="60"/>
      <c r="L146" s="60"/>
      <c r="M146" s="60"/>
      <c r="N146" s="60"/>
      <c r="O146" s="60"/>
    </row>
    <row r="147" spans="3:15" ht="12">
      <c r="C147" s="60"/>
      <c r="D147" s="60"/>
      <c r="E147" s="60"/>
      <c r="F147" s="60"/>
      <c r="G147" s="60"/>
      <c r="H147" s="60"/>
      <c r="I147" s="60"/>
      <c r="J147" s="60"/>
      <c r="K147" s="60"/>
      <c r="L147" s="60"/>
      <c r="M147" s="60"/>
      <c r="N147" s="60"/>
      <c r="O147" s="60"/>
    </row>
    <row r="148" spans="3:15" ht="12">
      <c r="C148" s="60"/>
      <c r="D148" s="60"/>
      <c r="E148" s="60"/>
      <c r="F148" s="60"/>
      <c r="G148" s="60"/>
      <c r="H148" s="60"/>
      <c r="I148" s="60"/>
      <c r="J148" s="60"/>
      <c r="K148" s="60"/>
      <c r="L148" s="60"/>
      <c r="M148" s="60"/>
      <c r="N148" s="60"/>
      <c r="O148" s="60"/>
    </row>
    <row r="149" spans="3:15" ht="12">
      <c r="C149" s="60"/>
      <c r="D149" s="60"/>
      <c r="E149" s="60"/>
      <c r="F149" s="60"/>
      <c r="G149" s="60"/>
      <c r="H149" s="60"/>
      <c r="I149" s="60"/>
      <c r="J149" s="60"/>
      <c r="K149" s="60"/>
      <c r="L149" s="60"/>
      <c r="M149" s="60"/>
      <c r="N149" s="60"/>
      <c r="O149" s="60"/>
    </row>
    <row r="150" spans="3:15" ht="12">
      <c r="C150" s="60"/>
      <c r="D150" s="60"/>
      <c r="E150" s="60"/>
      <c r="F150" s="60"/>
      <c r="G150" s="60"/>
      <c r="H150" s="60"/>
      <c r="I150" s="60"/>
      <c r="J150" s="60"/>
      <c r="K150" s="60"/>
      <c r="L150" s="60"/>
      <c r="M150" s="60"/>
      <c r="N150" s="60"/>
      <c r="O150" s="60"/>
    </row>
    <row r="151" spans="3:15" ht="12">
      <c r="C151" s="60"/>
      <c r="D151" s="60"/>
      <c r="E151" s="60"/>
      <c r="F151" s="60"/>
      <c r="G151" s="60"/>
      <c r="H151" s="60"/>
      <c r="I151" s="60"/>
      <c r="J151" s="60"/>
      <c r="K151" s="60"/>
      <c r="L151" s="60"/>
      <c r="M151" s="60"/>
      <c r="N151" s="60"/>
      <c r="O151" s="60"/>
    </row>
    <row r="152" spans="3:15" ht="12">
      <c r="C152" s="60"/>
      <c r="D152" s="60"/>
      <c r="E152" s="60"/>
      <c r="F152" s="60"/>
      <c r="G152" s="60"/>
      <c r="H152" s="60"/>
      <c r="I152" s="60"/>
      <c r="J152" s="60"/>
      <c r="K152" s="60"/>
      <c r="L152" s="60"/>
      <c r="M152" s="60"/>
      <c r="N152" s="60"/>
      <c r="O152" s="60"/>
    </row>
    <row r="153" spans="3:15" ht="12">
      <c r="C153" s="60"/>
      <c r="D153" s="60"/>
      <c r="E153" s="60"/>
      <c r="F153" s="60"/>
      <c r="G153" s="60"/>
      <c r="H153" s="60"/>
      <c r="I153" s="60"/>
      <c r="J153" s="60"/>
      <c r="K153" s="60"/>
      <c r="L153" s="60"/>
      <c r="M153" s="60"/>
      <c r="N153" s="60"/>
      <c r="O153" s="60"/>
    </row>
    <row r="154" spans="3:15" ht="12">
      <c r="C154" s="60"/>
      <c r="D154" s="60"/>
      <c r="E154" s="60"/>
      <c r="F154" s="60"/>
      <c r="G154" s="60"/>
      <c r="H154" s="60"/>
      <c r="I154" s="60"/>
      <c r="J154" s="60"/>
      <c r="K154" s="60"/>
      <c r="L154" s="60"/>
      <c r="M154" s="60"/>
      <c r="N154" s="60"/>
      <c r="O154" s="60"/>
    </row>
    <row r="155" spans="3:15" ht="12">
      <c r="C155" s="60"/>
      <c r="D155" s="60"/>
      <c r="E155" s="60"/>
      <c r="F155" s="60"/>
      <c r="G155" s="60"/>
      <c r="H155" s="60"/>
      <c r="I155" s="60"/>
      <c r="J155" s="60"/>
      <c r="K155" s="60"/>
      <c r="L155" s="60"/>
      <c r="M155" s="60"/>
      <c r="N155" s="60"/>
      <c r="O155" s="60"/>
    </row>
  </sheetData>
  <sheetProtection formatCells="0" formatColumns="0" formatRows="0" insertColumns="0"/>
  <mergeCells count="22">
    <mergeCell ref="C4:O4"/>
    <mergeCell ref="C6:O6"/>
    <mergeCell ref="C8:O8"/>
    <mergeCell ref="C9:O9"/>
    <mergeCell ref="C10:O10"/>
    <mergeCell ref="C15:O15"/>
    <mergeCell ref="C16:O16"/>
    <mergeCell ref="C27:O27"/>
    <mergeCell ref="C25:O25"/>
    <mergeCell ref="C26:O26"/>
    <mergeCell ref="C24:O24"/>
    <mergeCell ref="C23:O23"/>
    <mergeCell ref="C22:O22"/>
    <mergeCell ref="C11:O11"/>
    <mergeCell ref="C13:O13"/>
    <mergeCell ref="C14:O14"/>
    <mergeCell ref="C12:O12"/>
    <mergeCell ref="C20:O20"/>
    <mergeCell ref="C21:O21"/>
    <mergeCell ref="C18:O18"/>
    <mergeCell ref="C19:O19"/>
    <mergeCell ref="C17:O17"/>
  </mergeCells>
  <conditionalFormatting sqref="Z14:Z15">
    <cfRule type="cellIs" priority="5" dxfId="0" operator="lessThan" stopIfTrue="1">
      <formula>Z6+Z7+Z8+Z9+Z10+Z12+Z13</formula>
    </cfRule>
  </conditionalFormatting>
  <conditionalFormatting sqref="H14">
    <cfRule type="cellIs" priority="6" dxfId="4" operator="lessThan" stopIfTrue="1">
      <formula>H6+H5+H12+H12</formula>
    </cfRule>
    <cfRule type="cellIs" priority="7" dxfId="4" operator="lessThan" stopIfTrue="1">
      <formula>#REF!</formula>
    </cfRule>
  </conditionalFormatting>
  <conditionalFormatting sqref="G17 I17 K17 M17 O17 Q17 S17 U17 W17 Y17 AA17 AC17 AI17 AK17">
    <cfRule type="cellIs" priority="10" dxfId="0" operator="lessThan" stopIfTrue="1">
      <formula>G24</formula>
    </cfRule>
  </conditionalFormatting>
  <conditionalFormatting sqref="I23 K23 M23 O23 Q23 S23 U23 W23 Y23 AA23 AC23 AI23 AK23 AE23 AG23 I21 K21 M21 O21 Q21 S21 U21 W21 Y21 AA21 AC21 AI21 AK21 AE21 AG21">
    <cfRule type="cellIs" priority="11" dxfId="0" operator="lessThan" stopIfTrue="1">
      <formula>I5+I6+I7+I8+I9+I13+#REF!-0.1</formula>
    </cfRule>
  </conditionalFormatting>
  <conditionalFormatting sqref="Z16">
    <cfRule type="cellIs" priority="135" dxfId="0" operator="lessThan" stopIfTrue="1">
      <formula>Z7+Z8+Z9+Z10+Z11+Z13+Z14</formula>
    </cfRule>
  </conditionalFormatting>
  <conditionalFormatting sqref="J14 L14 N14 P14 R14 T14 V14 X14 AB14 AD14:AH14 AJ14 AL14">
    <cfRule type="cellIs" priority="140" dxfId="4" operator="lessThan" stopIfTrue="1">
      <formula>J6+J5+J12+J12</formula>
    </cfRule>
    <cfRule type="cellIs" priority="141" dxfId="4" operator="lessThan" stopIfTrue="1">
      <formula>J17/1000</formula>
    </cfRule>
  </conditionalFormatting>
  <conditionalFormatting sqref="P16 R16 T16 V16 X16 AB16 AD16:AH16 AJ16 AL16">
    <cfRule type="cellIs" priority="142" dxfId="4" operator="lessThan" stopIfTrue="1">
      <formula>P7+P6+P13+P13</formula>
    </cfRule>
    <cfRule type="cellIs" priority="143" dxfId="4" operator="lessThan" stopIfTrue="1">
      <formula>P24/1000</formula>
    </cfRule>
  </conditionalFormatting>
  <conditionalFormatting sqref="P15 R15 T15 V15 X15 AB15 AD15:AH15 AJ15 AL15">
    <cfRule type="cellIs" priority="174" dxfId="4" operator="lessThan" stopIfTrue="1">
      <formula>P7+P6+P13+P13</formula>
    </cfRule>
    <cfRule type="cellIs" priority="175" dxfId="4" operator="lessThan" stopIfTrue="1">
      <formula>P24/1000</formula>
    </cfRule>
  </conditionalFormatting>
  <conditionalFormatting sqref="G23">
    <cfRule type="cellIs" priority="4" dxfId="0" operator="lessThan" stopIfTrue="1">
      <formula>G7+G8+G9+G10+G11+G15+#REF!-0.1</formula>
    </cfRule>
  </conditionalFormatting>
  <conditionalFormatting sqref="G21">
    <cfRule type="cellIs" priority="3" dxfId="0" operator="lessThan" stopIfTrue="1">
      <formula>G5+G6+G7+G8+G9+G13+#REF!-0.1</formula>
    </cfRule>
  </conditionalFormatting>
  <conditionalFormatting sqref="I19 K19 M19 O19 Q19 S19 U19 W19 Y19 AA19 AC19 AI19 AK19 AE19 AG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pageMargins left="0.908333333333333" right="0.7" top="0.75" bottom="0.75" header="0.3" footer="0.3"/>
  <pageSetup fitToHeight="0" fitToWidth="1" horizontalDpi="600" verticalDpi="600" orientation="landscape" paperSize="9" scale="94"/>
  <headerFooter differentFirst="1">
    <oddFooter>&amp;CQuestionnaire UNSD/Programme des Nations Unies pour l'environnement 2018 sur les Statistiques de l’environnement - Section des déchets- p.&amp;P</oddFooter>
    <firstFooter>&amp;CQuestionnaire UNSD/Programme des Nations Unies pour l'environnement 2020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86"/>
  <sheetViews>
    <sheetView showGridLines="0" zoomScaleSheetLayoutView="81" zoomScalePageLayoutView="80" workbookViewId="0" topLeftCell="A1">
      <selection activeCell="A1" sqref="A1"/>
    </sheetView>
  </sheetViews>
  <sheetFormatPr defaultColWidth="9.140625" defaultRowHeight="12.75"/>
  <cols>
    <col min="1" max="1" width="5.8515625" style="16" customWidth="1"/>
    <col min="2" max="2" width="19.421875" style="16" customWidth="1"/>
    <col min="3" max="3" width="13.00390625" style="16" customWidth="1"/>
    <col min="4" max="4" width="16.8515625" style="16" customWidth="1"/>
    <col min="5" max="5" width="6.421875" style="16" customWidth="1"/>
    <col min="6" max="6" width="7.8515625" style="16" customWidth="1"/>
    <col min="7" max="7" width="8.00390625" style="16" customWidth="1"/>
    <col min="8" max="8" width="7.421875" style="16" customWidth="1"/>
    <col min="9" max="9" width="24.421875" style="16" customWidth="1"/>
    <col min="10" max="10" width="19.421875" style="16" customWidth="1"/>
    <col min="11" max="11" width="11.421875" style="16" customWidth="1"/>
    <col min="12" max="12" width="9.140625" style="330" customWidth="1"/>
    <col min="13" max="16384" width="9.140625" style="16" customWidth="1"/>
  </cols>
  <sheetData>
    <row r="1" spans="1:10" ht="15">
      <c r="A1" s="193"/>
      <c r="B1" s="193" t="s">
        <v>111</v>
      </c>
      <c r="C1" s="17"/>
      <c r="D1" s="17"/>
      <c r="E1" s="17"/>
      <c r="F1" s="17"/>
      <c r="G1" s="17"/>
      <c r="H1" s="17"/>
      <c r="I1" s="17"/>
      <c r="J1" s="17"/>
    </row>
    <row r="2" spans="1:10" ht="12" customHeight="1">
      <c r="A2" s="25"/>
      <c r="B2" s="24"/>
      <c r="C2" s="25"/>
      <c r="D2" s="24"/>
      <c r="E2" s="25"/>
      <c r="F2" s="24"/>
      <c r="G2" s="25"/>
      <c r="H2" s="24"/>
      <c r="I2" s="25"/>
      <c r="J2" s="24"/>
    </row>
    <row r="3" spans="1:10" ht="18">
      <c r="A3" s="1006" t="s">
        <v>129</v>
      </c>
      <c r="B3" s="1006"/>
      <c r="C3" s="1006"/>
      <c r="D3" s="1006"/>
      <c r="E3" s="1006"/>
      <c r="F3" s="1006"/>
      <c r="G3" s="1006"/>
      <c r="H3" s="1006"/>
      <c r="I3" s="1006"/>
      <c r="J3" s="1006"/>
    </row>
    <row r="4" ht="13.5">
      <c r="B4" s="19"/>
    </row>
    <row r="5" spans="1:12" ht="15">
      <c r="A5" s="1007" t="s">
        <v>21</v>
      </c>
      <c r="B5" s="1007"/>
      <c r="C5" s="1007"/>
      <c r="D5" s="1007"/>
      <c r="E5" s="1007"/>
      <c r="F5" s="1007"/>
      <c r="G5" s="1007"/>
      <c r="H5" s="1007"/>
      <c r="I5" s="1007"/>
      <c r="J5" s="1007"/>
      <c r="L5" s="69"/>
    </row>
    <row r="6" spans="1:12" ht="9.75" customHeight="1">
      <c r="A6" s="20"/>
      <c r="B6" s="21"/>
      <c r="C6" s="7"/>
      <c r="E6" s="7"/>
      <c r="F6" s="22"/>
      <c r="G6" s="22"/>
      <c r="H6" s="22"/>
      <c r="I6" s="22"/>
      <c r="L6" s="69"/>
    </row>
    <row r="7" spans="1:10" ht="51" customHeight="1">
      <c r="A7" s="1008" t="s">
        <v>354</v>
      </c>
      <c r="B7" s="1009"/>
      <c r="C7" s="1009"/>
      <c r="D7" s="1009"/>
      <c r="E7" s="1009"/>
      <c r="F7" s="1009"/>
      <c r="G7" s="1009"/>
      <c r="H7" s="1009"/>
      <c r="I7" s="1009"/>
      <c r="J7" s="1009"/>
    </row>
    <row r="8" spans="1:10" ht="2.25" customHeight="1">
      <c r="A8" s="784"/>
      <c r="B8" s="785"/>
      <c r="C8" s="86"/>
      <c r="D8" s="18"/>
      <c r="E8" s="86"/>
      <c r="F8" s="17"/>
      <c r="G8" s="17"/>
      <c r="H8" s="17"/>
      <c r="I8" s="17"/>
      <c r="J8" s="18"/>
    </row>
    <row r="9" spans="1:10" ht="52.5" customHeight="1">
      <c r="A9" s="1008" t="s">
        <v>137</v>
      </c>
      <c r="B9" s="1009"/>
      <c r="C9" s="1009"/>
      <c r="D9" s="1009"/>
      <c r="E9" s="1009"/>
      <c r="F9" s="1009"/>
      <c r="G9" s="1009"/>
      <c r="H9" s="1009"/>
      <c r="I9" s="1009"/>
      <c r="J9" s="1009"/>
    </row>
    <row r="10" spans="1:10" ht="2.25" customHeight="1">
      <c r="A10" s="23"/>
      <c r="B10" s="23"/>
      <c r="C10" s="23"/>
      <c r="D10" s="23"/>
      <c r="E10" s="23"/>
      <c r="F10" s="23"/>
      <c r="G10" s="23"/>
      <c r="H10" s="23"/>
      <c r="I10" s="23"/>
      <c r="J10" s="23"/>
    </row>
    <row r="11" spans="1:10" ht="38.25" customHeight="1">
      <c r="A11" s="1009" t="s">
        <v>406</v>
      </c>
      <c r="B11" s="1010"/>
      <c r="C11" s="1010"/>
      <c r="D11" s="1010"/>
      <c r="E11" s="1010"/>
      <c r="F11" s="1010"/>
      <c r="G11" s="1010"/>
      <c r="H11" s="1010"/>
      <c r="I11" s="1010"/>
      <c r="J11" s="1010"/>
    </row>
    <row r="12" spans="1:10" ht="3.75" customHeight="1">
      <c r="A12" s="23"/>
      <c r="B12" s="23"/>
      <c r="C12" s="23"/>
      <c r="D12" s="23"/>
      <c r="E12" s="23"/>
      <c r="F12" s="23"/>
      <c r="G12" s="23"/>
      <c r="H12" s="23"/>
      <c r="I12" s="23"/>
      <c r="J12" s="23"/>
    </row>
    <row r="13" spans="1:10" ht="27" customHeight="1">
      <c r="A13" s="1008" t="s">
        <v>130</v>
      </c>
      <c r="B13" s="1009"/>
      <c r="C13" s="1009"/>
      <c r="D13" s="1009"/>
      <c r="E13" s="1009"/>
      <c r="F13" s="1009"/>
      <c r="G13" s="1009"/>
      <c r="H13" s="1009"/>
      <c r="I13" s="1009"/>
      <c r="J13" s="1009"/>
    </row>
    <row r="14" spans="1:10" ht="2.25" customHeight="1">
      <c r="A14" s="23"/>
      <c r="B14" s="23"/>
      <c r="C14" s="23"/>
      <c r="D14" s="23"/>
      <c r="E14" s="23"/>
      <c r="F14" s="23"/>
      <c r="G14" s="23"/>
      <c r="H14" s="23"/>
      <c r="I14" s="23"/>
      <c r="J14" s="23"/>
    </row>
    <row r="15" spans="1:10" ht="24.75" customHeight="1">
      <c r="A15" s="1013" t="s">
        <v>335</v>
      </c>
      <c r="B15" s="1014"/>
      <c r="C15" s="1014"/>
      <c r="D15" s="1014"/>
      <c r="E15" s="1014"/>
      <c r="F15" s="1014"/>
      <c r="G15" s="1014"/>
      <c r="H15" s="1014"/>
      <c r="I15" s="1014"/>
      <c r="J15" s="1014"/>
    </row>
    <row r="16" spans="1:10" ht="2.25" customHeight="1">
      <c r="A16" s="784"/>
      <c r="B16" s="785"/>
      <c r="C16" s="86"/>
      <c r="D16" s="18"/>
      <c r="E16" s="86"/>
      <c r="F16" s="17"/>
      <c r="G16" s="17"/>
      <c r="H16" s="17"/>
      <c r="I16" s="17"/>
      <c r="J16" s="18"/>
    </row>
    <row r="17" spans="1:10" ht="30" customHeight="1">
      <c r="A17" s="1008" t="s">
        <v>131</v>
      </c>
      <c r="B17" s="1009"/>
      <c r="C17" s="1009"/>
      <c r="D17" s="1009"/>
      <c r="E17" s="1009"/>
      <c r="F17" s="1009"/>
      <c r="G17" s="1009"/>
      <c r="H17" s="1009"/>
      <c r="I17" s="1009"/>
      <c r="J17" s="1009"/>
    </row>
    <row r="18" spans="1:10" ht="15.75" customHeight="1">
      <c r="A18" s="457" t="s">
        <v>132</v>
      </c>
      <c r="B18" s="24"/>
      <c r="C18" s="208"/>
      <c r="D18" s="18"/>
      <c r="E18" s="208"/>
      <c r="F18" s="17"/>
      <c r="G18" s="17"/>
      <c r="H18" s="17"/>
      <c r="I18" s="17"/>
      <c r="J18" s="18"/>
    </row>
    <row r="19" spans="1:10" ht="15.75" customHeight="1">
      <c r="A19" s="457" t="s">
        <v>133</v>
      </c>
      <c r="B19" s="24"/>
      <c r="C19" s="208"/>
      <c r="D19" s="18"/>
      <c r="E19" s="208"/>
      <c r="F19" s="17"/>
      <c r="G19" s="17"/>
      <c r="H19" s="17"/>
      <c r="I19" s="17"/>
      <c r="J19" s="18"/>
    </row>
    <row r="20" spans="1:10" ht="15.75" customHeight="1">
      <c r="A20" s="457" t="s">
        <v>134</v>
      </c>
      <c r="B20" s="24"/>
      <c r="C20" s="458"/>
      <c r="D20" s="458"/>
      <c r="E20" s="458"/>
      <c r="F20" s="458"/>
      <c r="G20" s="458"/>
      <c r="H20" s="458"/>
      <c r="I20" s="458"/>
      <c r="J20" s="458"/>
    </row>
    <row r="21" spans="1:10" ht="6.75" customHeight="1">
      <c r="A21" s="456"/>
      <c r="B21" s="24"/>
      <c r="C21" s="458"/>
      <c r="D21" s="458"/>
      <c r="E21" s="458"/>
      <c r="F21" s="458"/>
      <c r="G21" s="458"/>
      <c r="H21" s="458"/>
      <c r="I21" s="458"/>
      <c r="J21" s="458"/>
    </row>
    <row r="22" spans="1:10" ht="18" customHeight="1">
      <c r="A22" s="1008" t="s">
        <v>135</v>
      </c>
      <c r="B22" s="1009"/>
      <c r="C22" s="1009"/>
      <c r="D22" s="1009"/>
      <c r="E22" s="1009"/>
      <c r="F22" s="1009"/>
      <c r="G22" s="1009"/>
      <c r="H22" s="1009"/>
      <c r="I22" s="1009"/>
      <c r="J22" s="1009"/>
    </row>
    <row r="23" spans="1:10" ht="12.75" customHeight="1" hidden="1">
      <c r="A23" s="1009"/>
      <c r="B23" s="1009"/>
      <c r="C23" s="1009"/>
      <c r="D23" s="1009"/>
      <c r="E23" s="1009"/>
      <c r="F23" s="1009"/>
      <c r="G23" s="1009"/>
      <c r="H23" s="1009"/>
      <c r="I23" s="1009"/>
      <c r="J23" s="1009"/>
    </row>
    <row r="24" spans="1:10" ht="15.75" customHeight="1">
      <c r="A24" s="459" t="s">
        <v>136</v>
      </c>
      <c r="B24" s="24"/>
      <c r="C24" s="25"/>
      <c r="D24" s="24"/>
      <c r="E24" s="25"/>
      <c r="F24" s="24"/>
      <c r="G24" s="25"/>
      <c r="H24" s="24"/>
      <c r="I24" s="25"/>
      <c r="J24" s="24"/>
    </row>
    <row r="25" spans="1:10" ht="15.75" customHeight="1">
      <c r="A25" s="459" t="s">
        <v>138</v>
      </c>
      <c r="B25" s="24"/>
      <c r="C25" s="25"/>
      <c r="D25" s="24"/>
      <c r="E25" s="25"/>
      <c r="F25" s="24"/>
      <c r="G25" s="25"/>
      <c r="H25" s="24"/>
      <c r="I25" s="25"/>
      <c r="J25" s="24"/>
    </row>
    <row r="26" spans="1:10" ht="15.75" customHeight="1">
      <c r="A26" s="459" t="s">
        <v>350</v>
      </c>
      <c r="B26" s="24"/>
      <c r="C26" s="25"/>
      <c r="D26" s="24"/>
      <c r="E26" s="25"/>
      <c r="F26" s="24"/>
      <c r="G26" s="25"/>
      <c r="H26" s="24"/>
      <c r="I26" s="25"/>
      <c r="J26" s="24"/>
    </row>
    <row r="27" spans="1:10" ht="15.75" customHeight="1">
      <c r="A27" s="459" t="s">
        <v>315</v>
      </c>
      <c r="B27" s="24"/>
      <c r="C27" s="25"/>
      <c r="D27" s="24"/>
      <c r="E27" s="25"/>
      <c r="F27" s="24"/>
      <c r="G27" s="25"/>
      <c r="H27" s="24"/>
      <c r="I27" s="25"/>
      <c r="J27" s="24"/>
    </row>
    <row r="28" spans="1:12" ht="4.5" customHeight="1">
      <c r="A28" s="783"/>
      <c r="B28" s="783"/>
      <c r="C28" s="783"/>
      <c r="D28" s="783"/>
      <c r="E28" s="783"/>
      <c r="F28" s="783"/>
      <c r="G28" s="783"/>
      <c r="H28" s="783"/>
      <c r="I28" s="783"/>
      <c r="J28" s="783"/>
      <c r="L28" s="69"/>
    </row>
    <row r="29" spans="1:12" s="1" customFormat="1" ht="1.5" customHeight="1">
      <c r="A29" s="1011"/>
      <c r="B29" s="1011"/>
      <c r="C29" s="1011"/>
      <c r="D29" s="1011"/>
      <c r="E29" s="1011"/>
      <c r="F29" s="1011"/>
      <c r="G29" s="1011"/>
      <c r="H29" s="1011"/>
      <c r="I29" s="1011"/>
      <c r="J29" s="1011"/>
      <c r="L29" s="332"/>
    </row>
    <row r="30" spans="1:10" ht="17.25" customHeight="1">
      <c r="A30" s="1007" t="s">
        <v>139</v>
      </c>
      <c r="B30" s="1007"/>
      <c r="C30" s="1007"/>
      <c r="D30" s="1007"/>
      <c r="E30" s="1007"/>
      <c r="F30" s="1007"/>
      <c r="G30" s="1007"/>
      <c r="H30" s="1007"/>
      <c r="I30" s="1007"/>
      <c r="J30" s="1007"/>
    </row>
    <row r="31" spans="1:10" ht="6" customHeight="1">
      <c r="A31" s="27"/>
      <c r="B31" s="28"/>
      <c r="C31" s="27"/>
      <c r="D31" s="28"/>
      <c r="E31" s="27"/>
      <c r="F31" s="28"/>
      <c r="G31" s="27"/>
      <c r="H31" s="28"/>
      <c r="I31" s="27"/>
      <c r="J31" s="28"/>
    </row>
    <row r="32" spans="1:10" ht="6.75" customHeight="1">
      <c r="A32" s="29"/>
      <c r="B32" s="30"/>
      <c r="C32" s="32"/>
      <c r="D32" s="30"/>
      <c r="E32" s="32"/>
      <c r="F32" s="30"/>
      <c r="G32" s="32"/>
      <c r="H32" s="30"/>
      <c r="I32" s="32"/>
      <c r="J32" s="30"/>
    </row>
    <row r="33" spans="1:10" ht="15.75" customHeight="1">
      <c r="A33" s="461" t="s">
        <v>22</v>
      </c>
      <c r="B33" s="1010" t="s">
        <v>140</v>
      </c>
      <c r="C33" s="1010"/>
      <c r="D33" s="1010"/>
      <c r="E33" s="1010"/>
      <c r="F33" s="1010"/>
      <c r="G33" s="1010"/>
      <c r="H33" s="1010"/>
      <c r="I33" s="1010"/>
      <c r="J33" s="1010"/>
    </row>
    <row r="34" spans="1:10" ht="26.25" customHeight="1">
      <c r="A34" s="461" t="s">
        <v>22</v>
      </c>
      <c r="B34" s="1012" t="s">
        <v>141</v>
      </c>
      <c r="C34" s="1012"/>
      <c r="D34" s="1012"/>
      <c r="E34" s="1012"/>
      <c r="F34" s="1012"/>
      <c r="G34" s="1012"/>
      <c r="H34" s="1012"/>
      <c r="I34" s="1012"/>
      <c r="J34" s="1012"/>
    </row>
    <row r="35" spans="1:12" s="18" customFormat="1" ht="71.25" customHeight="1">
      <c r="A35" s="224" t="s">
        <v>22</v>
      </c>
      <c r="B35" s="1012" t="s">
        <v>142</v>
      </c>
      <c r="C35" s="1012"/>
      <c r="D35" s="1012"/>
      <c r="E35" s="1012"/>
      <c r="F35" s="1012"/>
      <c r="G35" s="1012"/>
      <c r="H35" s="1012"/>
      <c r="I35" s="1012"/>
      <c r="J35" s="1012"/>
      <c r="L35" s="331"/>
    </row>
    <row r="36" spans="1:10" ht="39" customHeight="1">
      <c r="A36" s="462" t="s">
        <v>22</v>
      </c>
      <c r="B36" s="1015" t="s">
        <v>348</v>
      </c>
      <c r="C36" s="1012"/>
      <c r="D36" s="1012"/>
      <c r="E36" s="1012"/>
      <c r="F36" s="1012"/>
      <c r="G36" s="1012"/>
      <c r="H36" s="1012"/>
      <c r="I36" s="1012"/>
      <c r="J36" s="1012"/>
    </row>
    <row r="37" spans="1:12" s="1" customFormat="1" ht="32.25" customHeight="1">
      <c r="A37" s="223" t="s">
        <v>22</v>
      </c>
      <c r="B37" s="1016" t="s">
        <v>303</v>
      </c>
      <c r="C37" s="1017"/>
      <c r="D37" s="1017"/>
      <c r="E37" s="1017"/>
      <c r="F37" s="1017"/>
      <c r="G37" s="1017"/>
      <c r="H37" s="1017"/>
      <c r="I37" s="1017"/>
      <c r="J37" s="1017"/>
      <c r="L37" s="332"/>
    </row>
    <row r="38" spans="1:10" ht="27.75" customHeight="1">
      <c r="A38" s="462" t="s">
        <v>22</v>
      </c>
      <c r="B38" s="1018" t="s">
        <v>143</v>
      </c>
      <c r="C38" s="1018"/>
      <c r="D38" s="1018"/>
      <c r="E38" s="1018"/>
      <c r="F38" s="1018"/>
      <c r="G38" s="1018"/>
      <c r="H38" s="1018"/>
      <c r="I38" s="1018"/>
      <c r="J38" s="1018"/>
    </row>
    <row r="39" spans="1:10" ht="15.75" customHeight="1">
      <c r="A39" s="462" t="s">
        <v>22</v>
      </c>
      <c r="B39" s="1019" t="s">
        <v>144</v>
      </c>
      <c r="C39" s="1019"/>
      <c r="D39" s="1019"/>
      <c r="E39" s="1019"/>
      <c r="F39" s="1019"/>
      <c r="G39" s="1019"/>
      <c r="H39" s="1019"/>
      <c r="I39" s="1019"/>
      <c r="J39" s="1019"/>
    </row>
    <row r="40" spans="1:10" ht="15.75" customHeight="1">
      <c r="A40" s="462" t="s">
        <v>22</v>
      </c>
      <c r="B40" s="1019" t="s">
        <v>145</v>
      </c>
      <c r="C40" s="1019"/>
      <c r="D40" s="1019"/>
      <c r="E40" s="1019"/>
      <c r="F40" s="1019"/>
      <c r="G40" s="1019"/>
      <c r="H40" s="1019"/>
      <c r="I40" s="1019"/>
      <c r="J40" s="1019"/>
    </row>
    <row r="41" spans="1:10" ht="27.75" customHeight="1">
      <c r="A41" s="462" t="s">
        <v>22</v>
      </c>
      <c r="B41" s="1019" t="s">
        <v>146</v>
      </c>
      <c r="C41" s="1019"/>
      <c r="D41" s="1019"/>
      <c r="E41" s="1019"/>
      <c r="F41" s="1019"/>
      <c r="G41" s="1019"/>
      <c r="H41" s="1019"/>
      <c r="I41" s="1019"/>
      <c r="J41" s="1019"/>
    </row>
    <row r="42" spans="1:10" ht="9.75" customHeight="1">
      <c r="A42" s="462"/>
      <c r="B42" s="463"/>
      <c r="C42" s="463"/>
      <c r="D42" s="463"/>
      <c r="E42" s="463"/>
      <c r="F42" s="463"/>
      <c r="G42" s="463"/>
      <c r="H42" s="463"/>
      <c r="I42" s="463"/>
      <c r="J42" s="463"/>
    </row>
    <row r="43" spans="1:12" s="210" customFormat="1" ht="15.75" customHeight="1">
      <c r="A43" s="209" t="s">
        <v>147</v>
      </c>
      <c r="B43" s="209"/>
      <c r="C43" s="209"/>
      <c r="D43" s="464"/>
      <c r="E43" s="464"/>
      <c r="F43" s="464"/>
      <c r="G43" s="464"/>
      <c r="H43" s="464"/>
      <c r="I43" s="464"/>
      <c r="J43" s="464"/>
      <c r="L43" s="333"/>
    </row>
    <row r="44" spans="1:12" s="30" customFormat="1" ht="2.25" customHeight="1">
      <c r="A44" s="465"/>
      <c r="B44" s="463"/>
      <c r="C44" s="463"/>
      <c r="D44" s="463"/>
      <c r="E44" s="463"/>
      <c r="F44" s="463"/>
      <c r="G44" s="463"/>
      <c r="H44" s="463"/>
      <c r="I44" s="463"/>
      <c r="J44" s="463"/>
      <c r="L44" s="251"/>
    </row>
    <row r="45" spans="1:10" s="549" customFormat="1" ht="13.5" customHeight="1">
      <c r="A45" s="548" t="s">
        <v>55</v>
      </c>
      <c r="B45" s="466" t="s">
        <v>379</v>
      </c>
      <c r="C45" s="467"/>
      <c r="D45" s="467"/>
      <c r="E45" s="467"/>
      <c r="F45" s="467"/>
      <c r="G45" s="467"/>
      <c r="H45" s="467"/>
      <c r="I45" s="467"/>
      <c r="J45" s="467"/>
    </row>
    <row r="46" spans="1:10" s="549" customFormat="1" ht="13.5">
      <c r="A46" s="548" t="s">
        <v>55</v>
      </c>
      <c r="B46" s="466" t="s">
        <v>148</v>
      </c>
      <c r="C46" s="467"/>
      <c r="D46" s="467"/>
      <c r="E46" s="467"/>
      <c r="F46" s="467"/>
      <c r="G46" s="467"/>
      <c r="H46" s="467"/>
      <c r="I46" s="467"/>
      <c r="J46" s="467"/>
    </row>
    <row r="47" spans="1:10" s="549" customFormat="1" ht="14.25" customHeight="1">
      <c r="A47" s="548" t="s">
        <v>55</v>
      </c>
      <c r="B47" s="466" t="s">
        <v>149</v>
      </c>
      <c r="C47" s="550"/>
      <c r="D47" s="550"/>
      <c r="E47" s="550"/>
      <c r="F47" s="550"/>
      <c r="G47" s="550"/>
      <c r="H47" s="550"/>
      <c r="I47" s="550"/>
      <c r="J47" s="550"/>
    </row>
    <row r="48" spans="1:10" s="549" customFormat="1" ht="27.75" customHeight="1">
      <c r="A48" s="548" t="s">
        <v>55</v>
      </c>
      <c r="B48" s="1020" t="s">
        <v>380</v>
      </c>
      <c r="C48" s="1020"/>
      <c r="D48" s="1020"/>
      <c r="E48" s="1020"/>
      <c r="F48" s="1020"/>
      <c r="G48" s="1020"/>
      <c r="H48" s="1020"/>
      <c r="I48" s="1020"/>
      <c r="J48" s="1020"/>
    </row>
    <row r="49" spans="1:10" ht="14.25" customHeight="1">
      <c r="A49" s="462"/>
      <c r="B49" s="468"/>
      <c r="C49" s="468"/>
      <c r="D49" s="468"/>
      <c r="E49" s="468"/>
      <c r="F49" s="468"/>
      <c r="G49" s="468"/>
      <c r="H49" s="468"/>
      <c r="I49" s="468"/>
      <c r="J49" s="468"/>
    </row>
    <row r="50" spans="1:10" ht="21.75" customHeight="1">
      <c r="A50" s="1007" t="s">
        <v>150</v>
      </c>
      <c r="B50" s="1007"/>
      <c r="C50" s="1007"/>
      <c r="D50" s="1007"/>
      <c r="E50" s="1007"/>
      <c r="F50" s="1007"/>
      <c r="G50" s="1007"/>
      <c r="H50" s="1007"/>
      <c r="I50" s="1007"/>
      <c r="J50" s="1007"/>
    </row>
    <row r="51" spans="1:12" s="18" customFormat="1" ht="4.5" customHeight="1">
      <c r="A51" s="117"/>
      <c r="B51" s="117"/>
      <c r="C51" s="117"/>
      <c r="D51" s="117"/>
      <c r="E51" s="117"/>
      <c r="F51" s="117"/>
      <c r="G51" s="117"/>
      <c r="H51" s="117"/>
      <c r="I51" s="117"/>
      <c r="J51" s="117"/>
      <c r="L51" s="331"/>
    </row>
    <row r="52" spans="1:12" s="469" customFormat="1" ht="44.25" customHeight="1">
      <c r="A52" s="1021" t="s">
        <v>151</v>
      </c>
      <c r="B52" s="1021"/>
      <c r="C52" s="1021"/>
      <c r="D52" s="1021"/>
      <c r="E52" s="1021"/>
      <c r="F52" s="1021"/>
      <c r="G52" s="1021"/>
      <c r="H52" s="1021"/>
      <c r="I52" s="1021"/>
      <c r="J52" s="1021"/>
      <c r="L52" s="470"/>
    </row>
    <row r="53" spans="1:12" s="451" customFormat="1" ht="27" customHeight="1">
      <c r="A53" s="1023" t="s">
        <v>152</v>
      </c>
      <c r="B53" s="1023"/>
      <c r="C53" s="1023"/>
      <c r="D53" s="1023"/>
      <c r="E53" s="1023"/>
      <c r="F53" s="1023"/>
      <c r="G53" s="1023"/>
      <c r="H53" s="1023"/>
      <c r="I53" s="1023"/>
      <c r="J53" s="1023"/>
      <c r="L53" s="467"/>
    </row>
    <row r="54" spans="1:12" s="18" customFormat="1" ht="6" customHeight="1" hidden="1">
      <c r="A54" s="211"/>
      <c r="B54" s="35"/>
      <c r="C54" s="471"/>
      <c r="D54" s="471"/>
      <c r="E54" s="471"/>
      <c r="F54" s="471"/>
      <c r="G54" s="471"/>
      <c r="H54" s="471"/>
      <c r="I54" s="471"/>
      <c r="J54" s="471"/>
      <c r="L54" s="331"/>
    </row>
    <row r="55" spans="1:12" s="30" customFormat="1" ht="16.5" customHeight="1">
      <c r="A55" s="472" t="s">
        <v>153</v>
      </c>
      <c r="L55" s="251"/>
    </row>
    <row r="56" spans="1:12" s="30" customFormat="1" ht="28.5" customHeight="1">
      <c r="A56" s="1008" t="s">
        <v>154</v>
      </c>
      <c r="B56" s="1009"/>
      <c r="C56" s="1009"/>
      <c r="D56" s="1009"/>
      <c r="E56" s="1009"/>
      <c r="F56" s="1009"/>
      <c r="G56" s="1009"/>
      <c r="H56" s="1009"/>
      <c r="I56" s="1009"/>
      <c r="J56" s="1009"/>
      <c r="L56" s="251"/>
    </row>
    <row r="57" spans="1:12" s="30" customFormat="1" ht="27.75" customHeight="1">
      <c r="A57" s="1022" t="s">
        <v>349</v>
      </c>
      <c r="B57" s="1022"/>
      <c r="C57" s="1022"/>
      <c r="D57" s="1022"/>
      <c r="E57" s="1022"/>
      <c r="F57" s="1022"/>
      <c r="G57" s="1022"/>
      <c r="H57" s="1022"/>
      <c r="I57" s="1022"/>
      <c r="J57" s="1022"/>
      <c r="L57" s="251"/>
    </row>
    <row r="58" spans="1:12" s="473" customFormat="1" ht="90" customHeight="1">
      <c r="A58" s="1026" t="s">
        <v>155</v>
      </c>
      <c r="B58" s="1026"/>
      <c r="C58" s="1026"/>
      <c r="D58" s="1026"/>
      <c r="E58" s="1026"/>
      <c r="F58" s="1026"/>
      <c r="G58" s="1026"/>
      <c r="H58" s="1026"/>
      <c r="I58" s="1026"/>
      <c r="J58" s="1026"/>
      <c r="L58" s="474"/>
    </row>
    <row r="59" spans="1:12" s="473" customFormat="1" ht="31.5" customHeight="1">
      <c r="A59" s="1010" t="s">
        <v>156</v>
      </c>
      <c r="B59" s="1010"/>
      <c r="C59" s="1010"/>
      <c r="D59" s="1010"/>
      <c r="E59" s="1010"/>
      <c r="F59" s="1010"/>
      <c r="G59" s="1010"/>
      <c r="H59" s="1010"/>
      <c r="I59" s="1010"/>
      <c r="J59" s="1010"/>
      <c r="L59" s="474"/>
    </row>
    <row r="60" spans="1:12" s="473" customFormat="1" ht="54" customHeight="1">
      <c r="A60" s="1010" t="s">
        <v>157</v>
      </c>
      <c r="B60" s="1010"/>
      <c r="C60" s="1010"/>
      <c r="D60" s="1010"/>
      <c r="E60" s="1010"/>
      <c r="F60" s="1010"/>
      <c r="G60" s="1010"/>
      <c r="H60" s="1010"/>
      <c r="I60" s="1010"/>
      <c r="J60" s="1010"/>
      <c r="L60" s="474"/>
    </row>
    <row r="61" spans="1:12" s="30" customFormat="1" ht="16.5" customHeight="1">
      <c r="A61" s="472" t="s">
        <v>158</v>
      </c>
      <c r="C61" s="475"/>
      <c r="L61" s="251"/>
    </row>
    <row r="62" spans="1:12" s="30" customFormat="1" ht="1.5" customHeight="1">
      <c r="A62" s="1024" t="s">
        <v>159</v>
      </c>
      <c r="B62" s="1024"/>
      <c r="C62" s="1024"/>
      <c r="D62" s="1024"/>
      <c r="E62" s="1024"/>
      <c r="F62" s="1024"/>
      <c r="G62" s="1024"/>
      <c r="H62" s="1024"/>
      <c r="I62" s="1024"/>
      <c r="L62" s="251"/>
    </row>
    <row r="63" spans="1:12" s="473" customFormat="1" ht="80.25" customHeight="1">
      <c r="A63" s="1025" t="s">
        <v>355</v>
      </c>
      <c r="B63" s="1019"/>
      <c r="C63" s="1019"/>
      <c r="D63" s="1019"/>
      <c r="E63" s="1019"/>
      <c r="F63" s="1019"/>
      <c r="G63" s="1019"/>
      <c r="H63" s="1019"/>
      <c r="I63" s="1019"/>
      <c r="J63" s="1019"/>
      <c r="L63" s="474"/>
    </row>
    <row r="64" spans="1:12" s="473" customFormat="1" ht="93.75" customHeight="1">
      <c r="A64" s="1010" t="s">
        <v>160</v>
      </c>
      <c r="B64" s="1010"/>
      <c r="C64" s="1010"/>
      <c r="D64" s="1010"/>
      <c r="E64" s="1010"/>
      <c r="F64" s="1010"/>
      <c r="G64" s="1010"/>
      <c r="H64" s="1010"/>
      <c r="I64" s="1010"/>
      <c r="J64" s="1010"/>
      <c r="L64" s="474"/>
    </row>
    <row r="65" spans="1:12" s="473" customFormat="1" ht="40.5" customHeight="1">
      <c r="A65" s="1010" t="s">
        <v>161</v>
      </c>
      <c r="B65" s="1010"/>
      <c r="C65" s="1010"/>
      <c r="D65" s="1010"/>
      <c r="E65" s="1010"/>
      <c r="F65" s="1010"/>
      <c r="G65" s="1010"/>
      <c r="H65" s="1010"/>
      <c r="I65" s="1010"/>
      <c r="J65" s="1010"/>
      <c r="L65" s="474"/>
    </row>
    <row r="66" spans="1:12" s="30" customFormat="1" ht="1.5" customHeight="1">
      <c r="A66" s="1024"/>
      <c r="B66" s="1024"/>
      <c r="C66" s="1024"/>
      <c r="D66" s="1024"/>
      <c r="E66" s="1024"/>
      <c r="F66" s="1024"/>
      <c r="G66" s="1024"/>
      <c r="H66" s="1024"/>
      <c r="I66" s="1024"/>
      <c r="J66" s="1024"/>
      <c r="L66" s="251"/>
    </row>
    <row r="67" spans="1:12" s="30" customFormat="1" ht="16.5" customHeight="1">
      <c r="A67" s="472" t="s">
        <v>162</v>
      </c>
      <c r="C67" s="475"/>
      <c r="L67" s="251"/>
    </row>
    <row r="68" spans="1:12" s="30" customFormat="1" ht="26.25" customHeight="1">
      <c r="A68" s="1028" t="s">
        <v>163</v>
      </c>
      <c r="B68" s="1029"/>
      <c r="C68" s="1029"/>
      <c r="D68" s="1029"/>
      <c r="E68" s="1029"/>
      <c r="F68" s="1029"/>
      <c r="G68" s="1029"/>
      <c r="H68" s="1029"/>
      <c r="I68" s="1029"/>
      <c r="J68" s="1029"/>
      <c r="L68" s="251"/>
    </row>
    <row r="69" spans="1:12" s="30" customFormat="1" ht="39.75" customHeight="1">
      <c r="A69" s="1008" t="s">
        <v>164</v>
      </c>
      <c r="B69" s="1009"/>
      <c r="C69" s="1009"/>
      <c r="D69" s="1009"/>
      <c r="E69" s="1009"/>
      <c r="F69" s="1009"/>
      <c r="G69" s="1009"/>
      <c r="H69" s="1009"/>
      <c r="I69" s="1009"/>
      <c r="J69" s="1009"/>
      <c r="L69" s="251"/>
    </row>
    <row r="70" spans="1:12" s="30" customFormat="1" ht="51.75" customHeight="1">
      <c r="A70" s="1030" t="s">
        <v>165</v>
      </c>
      <c r="B70" s="1030"/>
      <c r="C70" s="1030"/>
      <c r="D70" s="1030"/>
      <c r="E70" s="1030"/>
      <c r="F70" s="1030"/>
      <c r="G70" s="1030"/>
      <c r="H70" s="1030"/>
      <c r="I70" s="1030"/>
      <c r="J70" s="1030"/>
      <c r="L70" s="251"/>
    </row>
    <row r="71" spans="1:12" s="30" customFormat="1" ht="51.75" customHeight="1">
      <c r="A71" s="1010" t="s">
        <v>166</v>
      </c>
      <c r="B71" s="1010"/>
      <c r="C71" s="1010"/>
      <c r="D71" s="1010"/>
      <c r="E71" s="1010"/>
      <c r="F71" s="1010"/>
      <c r="G71" s="1010"/>
      <c r="H71" s="1010"/>
      <c r="I71" s="1010"/>
      <c r="J71" s="1010"/>
      <c r="L71" s="251"/>
    </row>
    <row r="72" spans="1:12" s="30" customFormat="1" ht="121.5" customHeight="1">
      <c r="A72" s="1010" t="s">
        <v>167</v>
      </c>
      <c r="B72" s="1010"/>
      <c r="C72" s="1010"/>
      <c r="D72" s="1010"/>
      <c r="E72" s="1010"/>
      <c r="F72" s="1010"/>
      <c r="G72" s="1010"/>
      <c r="H72" s="1010"/>
      <c r="I72" s="1010"/>
      <c r="J72" s="1010"/>
      <c r="L72" s="251"/>
    </row>
    <row r="73" spans="1:12" s="30" customFormat="1" ht="1.5" customHeight="1">
      <c r="A73" s="471"/>
      <c r="B73" s="471"/>
      <c r="C73" s="26"/>
      <c r="D73" s="26"/>
      <c r="E73" s="26"/>
      <c r="F73" s="26"/>
      <c r="G73" s="460" t="s">
        <v>159</v>
      </c>
      <c r="H73" s="26"/>
      <c r="I73" s="26"/>
      <c r="J73" s="26"/>
      <c r="L73" s="251"/>
    </row>
    <row r="74" spans="1:12" s="30" customFormat="1" ht="16.5" customHeight="1">
      <c r="A74" s="476" t="s">
        <v>168</v>
      </c>
      <c r="B74" s="24"/>
      <c r="L74" s="251"/>
    </row>
    <row r="75" spans="1:12" s="473" customFormat="1" ht="39.75" customHeight="1">
      <c r="A75" s="1008" t="s">
        <v>169</v>
      </c>
      <c r="B75" s="1009"/>
      <c r="C75" s="1009"/>
      <c r="D75" s="1009"/>
      <c r="E75" s="1009"/>
      <c r="F75" s="1009"/>
      <c r="G75" s="1009"/>
      <c r="H75" s="1009"/>
      <c r="I75" s="1009"/>
      <c r="J75" s="1009"/>
      <c r="L75" s="474"/>
    </row>
    <row r="76" s="30" customFormat="1" ht="1.5" customHeight="1">
      <c r="L76" s="251"/>
    </row>
    <row r="77" spans="1:12" s="473" customFormat="1" ht="16.5" customHeight="1">
      <c r="A77" s="476" t="s">
        <v>170</v>
      </c>
      <c r="L77" s="474"/>
    </row>
    <row r="78" spans="1:12" s="473" customFormat="1" ht="40.5" customHeight="1">
      <c r="A78" s="1008" t="s">
        <v>171</v>
      </c>
      <c r="B78" s="1009"/>
      <c r="C78" s="1009"/>
      <c r="D78" s="1009"/>
      <c r="E78" s="1009"/>
      <c r="F78" s="1009"/>
      <c r="G78" s="1009"/>
      <c r="H78" s="1009"/>
      <c r="I78" s="1009"/>
      <c r="J78" s="1009"/>
      <c r="L78" s="474"/>
    </row>
    <row r="79" spans="1:12" s="473" customFormat="1" ht="16.5" customHeight="1">
      <c r="A79" s="476" t="s">
        <v>332</v>
      </c>
      <c r="L79" s="474"/>
    </row>
    <row r="80" spans="1:12" s="473" customFormat="1" ht="64.5" customHeight="1">
      <c r="A80" s="1008" t="s">
        <v>361</v>
      </c>
      <c r="B80" s="1009"/>
      <c r="C80" s="1009"/>
      <c r="D80" s="1009"/>
      <c r="E80" s="1009"/>
      <c r="F80" s="1009"/>
      <c r="G80" s="1009"/>
      <c r="H80" s="1009"/>
      <c r="I80" s="1009"/>
      <c r="J80" s="1009"/>
      <c r="L80" s="474"/>
    </row>
    <row r="81" spans="1:12" s="30" customFormat="1" ht="6" customHeight="1">
      <c r="A81" s="31"/>
      <c r="B81" s="471"/>
      <c r="C81" s="471"/>
      <c r="D81" s="471"/>
      <c r="E81" s="471"/>
      <c r="F81" s="471"/>
      <c r="G81" s="471"/>
      <c r="H81" s="471"/>
      <c r="I81" s="471"/>
      <c r="J81" s="24"/>
      <c r="L81" s="251"/>
    </row>
    <row r="82" spans="1:12" s="30" customFormat="1" ht="16.5" customHeight="1">
      <c r="A82" s="476" t="s">
        <v>304</v>
      </c>
      <c r="L82" s="251"/>
    </row>
    <row r="83" spans="1:12" s="473" customFormat="1" ht="42" customHeight="1">
      <c r="A83" s="1010" t="s">
        <v>172</v>
      </c>
      <c r="B83" s="1010"/>
      <c r="C83" s="1010"/>
      <c r="D83" s="1010"/>
      <c r="E83" s="1010"/>
      <c r="F83" s="1010"/>
      <c r="G83" s="1010"/>
      <c r="H83" s="1010"/>
      <c r="I83" s="1010"/>
      <c r="J83" s="1010"/>
      <c r="L83" s="474"/>
    </row>
    <row r="84" spans="1:12" s="473" customFormat="1" ht="31.5" customHeight="1">
      <c r="A84" s="1027" t="s">
        <v>173</v>
      </c>
      <c r="B84" s="1015"/>
      <c r="C84" s="1015"/>
      <c r="D84" s="1015"/>
      <c r="E84" s="1015"/>
      <c r="F84" s="1015"/>
      <c r="G84" s="1015"/>
      <c r="H84" s="1015"/>
      <c r="I84" s="1015"/>
      <c r="J84" s="1015"/>
      <c r="L84" s="474"/>
    </row>
    <row r="85" s="30" customFormat="1" ht="13.5">
      <c r="L85" s="251"/>
    </row>
    <row r="86" s="30" customFormat="1" ht="13.5">
      <c r="L86" s="251"/>
    </row>
  </sheetData>
  <sheetProtection/>
  <mergeCells count="44">
    <mergeCell ref="A58:J58"/>
    <mergeCell ref="A83:J83"/>
    <mergeCell ref="A84:J84"/>
    <mergeCell ref="A66:J66"/>
    <mergeCell ref="A68:J68"/>
    <mergeCell ref="A69:J69"/>
    <mergeCell ref="A70:J70"/>
    <mergeCell ref="A71:J71"/>
    <mergeCell ref="A72:J72"/>
    <mergeCell ref="A80:J80"/>
    <mergeCell ref="A59:J59"/>
    <mergeCell ref="A60:J60"/>
    <mergeCell ref="A62:I62"/>
    <mergeCell ref="A63:J63"/>
    <mergeCell ref="A78:J78"/>
    <mergeCell ref="A64:J64"/>
    <mergeCell ref="A65:J65"/>
    <mergeCell ref="A75:J75"/>
    <mergeCell ref="B41:J41"/>
    <mergeCell ref="B48:J48"/>
    <mergeCell ref="A50:J50"/>
    <mergeCell ref="A52:J52"/>
    <mergeCell ref="A56:J56"/>
    <mergeCell ref="A57:J57"/>
    <mergeCell ref="A53:J53"/>
    <mergeCell ref="B35:J35"/>
    <mergeCell ref="B36:J36"/>
    <mergeCell ref="B37:J37"/>
    <mergeCell ref="B38:J38"/>
    <mergeCell ref="B39:J39"/>
    <mergeCell ref="B40:J40"/>
    <mergeCell ref="A29:J29"/>
    <mergeCell ref="A30:J30"/>
    <mergeCell ref="B33:J33"/>
    <mergeCell ref="B34:J34"/>
    <mergeCell ref="A13:J13"/>
    <mergeCell ref="A15:J15"/>
    <mergeCell ref="A17:J17"/>
    <mergeCell ref="A3:J3"/>
    <mergeCell ref="A5:J5"/>
    <mergeCell ref="A7:J7"/>
    <mergeCell ref="A9:J9"/>
    <mergeCell ref="A11:J11"/>
    <mergeCell ref="A22:J23"/>
  </mergeCells>
  <hyperlinks>
    <hyperlink ref="A57" r:id="rId1" display="http://unstats.un.org/unsd/cr/registry/regcst.asp?Cl=27"/>
    <hyperlink ref="A57:J57"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98"/>
  <headerFooter differentFirst="1" scaleWithDoc="0">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3" manualBreakCount="3">
    <brk id="49" max="9" man="1"/>
    <brk id="60" max="9" man="1"/>
    <brk id="72"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104"/>
  <sheetViews>
    <sheetView showGridLines="0" zoomScaleSheetLayoutView="100" workbookViewId="0" topLeftCell="A1">
      <selection activeCell="A1" sqref="A1"/>
    </sheetView>
  </sheetViews>
  <sheetFormatPr defaultColWidth="9.140625" defaultRowHeight="12.75"/>
  <cols>
    <col min="1" max="1" width="2.140625" style="33" customWidth="1"/>
    <col min="2" max="2" width="13.140625" style="33" customWidth="1"/>
    <col min="3" max="3" width="29.421875" style="34" customWidth="1"/>
    <col min="4" max="4" width="102.421875" style="35" customWidth="1"/>
    <col min="5" max="5" width="17.421875" style="33" customWidth="1"/>
    <col min="6" max="6" width="80.421875" style="33" customWidth="1"/>
    <col min="7" max="16384" width="9.140625" style="33" customWidth="1"/>
  </cols>
  <sheetData>
    <row r="1" spans="2:4" s="36" customFormat="1" ht="15">
      <c r="B1" s="37" t="s">
        <v>111</v>
      </c>
      <c r="C1" s="37"/>
      <c r="D1" s="38"/>
    </row>
    <row r="2" spans="3:4" s="36" customFormat="1" ht="4.5" customHeight="1">
      <c r="C2" s="37"/>
      <c r="D2" s="38"/>
    </row>
    <row r="3" spans="2:4" s="36" customFormat="1" ht="18">
      <c r="B3" s="1035" t="s">
        <v>122</v>
      </c>
      <c r="C3" s="1035"/>
      <c r="D3" s="1035"/>
    </row>
    <row r="4" spans="2:4" s="36" customFormat="1" ht="9.75" customHeight="1">
      <c r="B4" s="39"/>
      <c r="C4" s="40"/>
      <c r="D4" s="41"/>
    </row>
    <row r="5" spans="2:4" s="36" customFormat="1" ht="15">
      <c r="B5" s="1036" t="s">
        <v>174</v>
      </c>
      <c r="C5" s="1036"/>
      <c r="D5" s="1036"/>
    </row>
    <row r="6" spans="2:4" s="36" customFormat="1" ht="38.25" customHeight="1">
      <c r="B6" s="1031" t="s">
        <v>300</v>
      </c>
      <c r="C6" s="1031"/>
      <c r="D6" s="1031"/>
    </row>
    <row r="7" spans="2:4" s="36" customFormat="1" ht="14.25" customHeight="1" thickBot="1">
      <c r="B7" s="1037" t="s">
        <v>346</v>
      </c>
      <c r="C7" s="1037"/>
      <c r="D7" s="1037"/>
    </row>
    <row r="8" spans="2:4" s="36" customFormat="1" ht="22.5" customHeight="1">
      <c r="B8" s="552" t="s">
        <v>175</v>
      </c>
      <c r="C8" s="42" t="s">
        <v>176</v>
      </c>
      <c r="D8" s="43" t="s">
        <v>177</v>
      </c>
    </row>
    <row r="9" spans="2:4" s="36" customFormat="1" ht="71.25" customHeight="1">
      <c r="B9" s="212" t="s">
        <v>50</v>
      </c>
      <c r="C9" s="44" t="s">
        <v>178</v>
      </c>
      <c r="D9" s="118" t="s">
        <v>179</v>
      </c>
    </row>
    <row r="10" spans="2:4" s="36" customFormat="1" ht="63">
      <c r="B10" s="213" t="s">
        <v>51</v>
      </c>
      <c r="C10" s="214" t="s">
        <v>180</v>
      </c>
      <c r="D10" s="477" t="s">
        <v>181</v>
      </c>
    </row>
    <row r="11" spans="2:4" s="36" customFormat="1" ht="70.5" customHeight="1">
      <c r="B11" s="215" t="s">
        <v>52</v>
      </c>
      <c r="C11" s="44" t="s">
        <v>182</v>
      </c>
      <c r="D11" s="118" t="s">
        <v>183</v>
      </c>
    </row>
    <row r="12" spans="2:4" s="36" customFormat="1" ht="90.75" customHeight="1">
      <c r="B12" s="215" t="s">
        <v>53</v>
      </c>
      <c r="C12" s="44" t="s">
        <v>184</v>
      </c>
      <c r="D12" s="118" t="s">
        <v>185</v>
      </c>
    </row>
    <row r="13" spans="2:4" s="36" customFormat="1" ht="43.5" customHeight="1">
      <c r="B13" s="215" t="s">
        <v>16</v>
      </c>
      <c r="C13" s="44" t="s">
        <v>186</v>
      </c>
      <c r="D13" s="118" t="s">
        <v>187</v>
      </c>
    </row>
    <row r="14" spans="2:4" s="36" customFormat="1" ht="42" customHeight="1">
      <c r="B14" s="478" t="s">
        <v>54</v>
      </c>
      <c r="C14" s="44" t="s">
        <v>23</v>
      </c>
      <c r="D14" s="118" t="s">
        <v>188</v>
      </c>
    </row>
    <row r="15" spans="2:5" ht="22.5" customHeight="1">
      <c r="B15" s="46"/>
      <c r="C15" s="47"/>
      <c r="D15" s="23"/>
      <c r="E15" s="45"/>
    </row>
    <row r="16" spans="2:4" ht="32.25" customHeight="1">
      <c r="B16" s="1036" t="s">
        <v>189</v>
      </c>
      <c r="C16" s="1036"/>
      <c r="D16" s="1036"/>
    </row>
    <row r="17" spans="3:4" ht="11.25" customHeight="1" thickBot="1">
      <c r="C17" s="48"/>
      <c r="D17" s="49"/>
    </row>
    <row r="18" spans="2:4" s="16" customFormat="1" ht="15" customHeight="1">
      <c r="B18" s="50" t="s">
        <v>190</v>
      </c>
      <c r="C18" s="42" t="s">
        <v>191</v>
      </c>
      <c r="D18" s="43" t="s">
        <v>114</v>
      </c>
    </row>
    <row r="19" spans="2:7" ht="39" customHeight="1">
      <c r="B19" s="216"/>
      <c r="C19" s="1038" t="s">
        <v>192</v>
      </c>
      <c r="D19" s="1039" t="s">
        <v>193</v>
      </c>
      <c r="F19" s="1032"/>
      <c r="G19" s="1032"/>
    </row>
    <row r="20" spans="2:7" ht="28.5" customHeight="1">
      <c r="B20" s="479"/>
      <c r="C20" s="1038"/>
      <c r="D20" s="1039"/>
      <c r="F20" s="1033"/>
      <c r="G20" s="1033"/>
    </row>
    <row r="21" spans="2:7" ht="40.5" customHeight="1">
      <c r="B21" s="421" t="s">
        <v>9</v>
      </c>
      <c r="C21" s="482" t="s">
        <v>194</v>
      </c>
      <c r="D21" s="481" t="s">
        <v>195</v>
      </c>
      <c r="F21" s="1034"/>
      <c r="G21" s="1034"/>
    </row>
    <row r="22" spans="2:7" ht="27.75" customHeight="1">
      <c r="B22" s="421" t="s">
        <v>10</v>
      </c>
      <c r="C22" s="483" t="s">
        <v>196</v>
      </c>
      <c r="D22" s="481" t="s">
        <v>197</v>
      </c>
      <c r="F22" s="51"/>
      <c r="G22" s="51"/>
    </row>
    <row r="23" spans="2:7" ht="27.75" customHeight="1">
      <c r="B23" s="421" t="s">
        <v>11</v>
      </c>
      <c r="C23" s="483" t="s">
        <v>198</v>
      </c>
      <c r="D23" s="481" t="s">
        <v>199</v>
      </c>
      <c r="F23" s="51"/>
      <c r="G23" s="51"/>
    </row>
    <row r="24" spans="2:7" ht="54" customHeight="1">
      <c r="B24" s="421" t="s">
        <v>12</v>
      </c>
      <c r="C24" s="483" t="s">
        <v>200</v>
      </c>
      <c r="D24" s="484" t="s">
        <v>201</v>
      </c>
      <c r="F24" s="51"/>
      <c r="G24" s="51"/>
    </row>
    <row r="25" spans="2:7" s="52" customFormat="1" ht="27" customHeight="1">
      <c r="B25" s="421" t="s">
        <v>13</v>
      </c>
      <c r="C25" s="483" t="s">
        <v>202</v>
      </c>
      <c r="D25" s="481" t="s">
        <v>203</v>
      </c>
      <c r="E25" s="53"/>
      <c r="F25" s="1034"/>
      <c r="G25" s="1034"/>
    </row>
    <row r="26" spans="2:7" s="52" customFormat="1" ht="54" customHeight="1">
      <c r="B26" s="421" t="s">
        <v>14</v>
      </c>
      <c r="C26" s="483" t="s">
        <v>204</v>
      </c>
      <c r="D26" s="481" t="s">
        <v>205</v>
      </c>
      <c r="E26" s="53"/>
      <c r="F26" s="51"/>
      <c r="G26" s="51"/>
    </row>
    <row r="27" spans="2:5" s="52" customFormat="1" ht="16.5" customHeight="1">
      <c r="B27" s="421" t="s">
        <v>15</v>
      </c>
      <c r="C27" s="483" t="s">
        <v>206</v>
      </c>
      <c r="D27" s="481" t="s">
        <v>207</v>
      </c>
      <c r="E27" s="54"/>
    </row>
    <row r="28" spans="2:5" s="52" customFormat="1" ht="19.5" customHeight="1">
      <c r="B28" s="216" t="s">
        <v>18</v>
      </c>
      <c r="C28" s="44" t="s">
        <v>208</v>
      </c>
      <c r="D28" s="481" t="s">
        <v>209</v>
      </c>
      <c r="E28" s="54"/>
    </row>
    <row r="29" spans="2:5" s="52" customFormat="1" ht="27" customHeight="1">
      <c r="B29" s="216" t="s">
        <v>20</v>
      </c>
      <c r="C29" s="55" t="s">
        <v>210</v>
      </c>
      <c r="D29" s="485" t="s">
        <v>211</v>
      </c>
      <c r="E29" s="54"/>
    </row>
    <row r="30" spans="2:5" s="52" customFormat="1" ht="54.75" customHeight="1">
      <c r="B30" s="216" t="s">
        <v>336</v>
      </c>
      <c r="C30" s="483" t="s">
        <v>212</v>
      </c>
      <c r="D30" s="486" t="s">
        <v>213</v>
      </c>
      <c r="E30" s="54"/>
    </row>
    <row r="31" spans="2:5" s="52" customFormat="1" ht="26.25" customHeight="1">
      <c r="B31" s="216" t="s">
        <v>337</v>
      </c>
      <c r="C31" s="483" t="s">
        <v>214</v>
      </c>
      <c r="D31" s="486" t="s">
        <v>215</v>
      </c>
      <c r="E31" s="56"/>
    </row>
    <row r="32" spans="2:5" s="52" customFormat="1" ht="26.25" customHeight="1">
      <c r="B32" s="777" t="s">
        <v>338</v>
      </c>
      <c r="C32" s="44" t="s">
        <v>216</v>
      </c>
      <c r="D32" s="481" t="s">
        <v>217</v>
      </c>
      <c r="E32" s="56"/>
    </row>
    <row r="33" spans="2:5" s="52" customFormat="1" ht="40.5" customHeight="1">
      <c r="B33" s="216" t="s">
        <v>339</v>
      </c>
      <c r="C33" s="44" t="s">
        <v>218</v>
      </c>
      <c r="D33" s="481" t="s">
        <v>219</v>
      </c>
      <c r="E33" s="56"/>
    </row>
    <row r="34" spans="2:5" s="52" customFormat="1" ht="30" customHeight="1">
      <c r="B34" s="421" t="s">
        <v>106</v>
      </c>
      <c r="C34" s="44" t="s">
        <v>220</v>
      </c>
      <c r="D34" s="481" t="s">
        <v>221</v>
      </c>
      <c r="E34" s="56"/>
    </row>
    <row r="35" spans="2:5" ht="105" customHeight="1">
      <c r="B35" s="487" t="s">
        <v>19</v>
      </c>
      <c r="C35" s="488" t="s">
        <v>222</v>
      </c>
      <c r="D35" s="489" t="s">
        <v>223</v>
      </c>
      <c r="E35" s="56"/>
    </row>
    <row r="36" spans="2:5" ht="31.5" customHeight="1">
      <c r="B36" s="487" t="s">
        <v>356</v>
      </c>
      <c r="C36" s="488" t="s">
        <v>352</v>
      </c>
      <c r="D36" s="489" t="s">
        <v>353</v>
      </c>
      <c r="E36" s="56"/>
    </row>
    <row r="37" spans="2:5" s="52" customFormat="1" ht="40.5" customHeight="1">
      <c r="B37" s="777" t="s">
        <v>340</v>
      </c>
      <c r="C37" s="44" t="s">
        <v>224</v>
      </c>
      <c r="D37" s="490" t="s">
        <v>225</v>
      </c>
      <c r="E37" s="56"/>
    </row>
    <row r="38" spans="2:5" s="52" customFormat="1" ht="29.25" customHeight="1">
      <c r="B38" s="777" t="s">
        <v>341</v>
      </c>
      <c r="C38" s="44" t="s">
        <v>226</v>
      </c>
      <c r="D38" s="491" t="s">
        <v>227</v>
      </c>
      <c r="E38" s="56"/>
    </row>
    <row r="39" spans="2:5" s="52" customFormat="1" ht="29.25" customHeight="1">
      <c r="B39" s="777" t="s">
        <v>342</v>
      </c>
      <c r="C39" s="44" t="s">
        <v>228</v>
      </c>
      <c r="D39" s="491" t="s">
        <v>229</v>
      </c>
      <c r="E39" s="56"/>
    </row>
    <row r="40" spans="2:5" s="52" customFormat="1" ht="29.25" customHeight="1">
      <c r="B40" s="777" t="s">
        <v>343</v>
      </c>
      <c r="C40" s="55" t="s">
        <v>230</v>
      </c>
      <c r="D40" s="492" t="s">
        <v>231</v>
      </c>
      <c r="E40" s="56"/>
    </row>
    <row r="41" spans="2:5" s="52" customFormat="1" ht="45" customHeight="1">
      <c r="B41" s="421" t="s">
        <v>344</v>
      </c>
      <c r="C41" s="494" t="s">
        <v>232</v>
      </c>
      <c r="D41" s="482" t="s">
        <v>233</v>
      </c>
      <c r="E41" s="56"/>
    </row>
    <row r="42" spans="1:5" s="52" customFormat="1" ht="39.75" customHeight="1">
      <c r="A42" s="779"/>
      <c r="B42" s="786" t="s">
        <v>345</v>
      </c>
      <c r="C42" s="778" t="s">
        <v>234</v>
      </c>
      <c r="D42" s="493" t="s">
        <v>235</v>
      </c>
      <c r="E42" s="56"/>
    </row>
    <row r="43" spans="2:5" s="52" customFormat="1" ht="24.75">
      <c r="B43" s="786" t="s">
        <v>305</v>
      </c>
      <c r="C43" s="778" t="s">
        <v>320</v>
      </c>
      <c r="D43" s="493" t="s">
        <v>314</v>
      </c>
      <c r="E43" s="56"/>
    </row>
    <row r="44" spans="2:5" s="52" customFormat="1" ht="111.75" customHeight="1">
      <c r="B44" s="786" t="s">
        <v>362</v>
      </c>
      <c r="C44" s="817" t="s">
        <v>370</v>
      </c>
      <c r="D44" s="818" t="s">
        <v>381</v>
      </c>
      <c r="E44" s="56"/>
    </row>
    <row r="45" spans="2:5" s="52" customFormat="1" ht="42.75" customHeight="1">
      <c r="B45" s="786" t="s">
        <v>363</v>
      </c>
      <c r="C45" s="817" t="s">
        <v>371</v>
      </c>
      <c r="D45" s="818" t="s">
        <v>382</v>
      </c>
      <c r="E45" s="56"/>
    </row>
    <row r="46" spans="2:5" ht="55.5" customHeight="1">
      <c r="B46" s="786" t="s">
        <v>364</v>
      </c>
      <c r="C46" s="817" t="s">
        <v>372</v>
      </c>
      <c r="D46" s="818" t="s">
        <v>383</v>
      </c>
      <c r="E46" s="31"/>
    </row>
    <row r="47" spans="2:5" ht="27.75" customHeight="1">
      <c r="B47" s="786" t="s">
        <v>365</v>
      </c>
      <c r="C47" s="817" t="s">
        <v>374</v>
      </c>
      <c r="D47" s="818" t="s">
        <v>375</v>
      </c>
      <c r="E47" s="31"/>
    </row>
    <row r="48" spans="2:5" ht="42.75" customHeight="1">
      <c r="B48" s="786" t="s">
        <v>366</v>
      </c>
      <c r="C48" s="817" t="s">
        <v>376</v>
      </c>
      <c r="D48" s="818" t="s">
        <v>384</v>
      </c>
      <c r="E48" s="31"/>
    </row>
    <row r="49" spans="2:4" ht="158.25" customHeight="1">
      <c r="B49" s="786" t="s">
        <v>367</v>
      </c>
      <c r="C49" s="817" t="s">
        <v>377</v>
      </c>
      <c r="D49" s="818" t="s">
        <v>385</v>
      </c>
    </row>
    <row r="50" spans="2:4" ht="54.75" customHeight="1" thickBot="1">
      <c r="B50" s="786" t="s">
        <v>368</v>
      </c>
      <c r="C50" s="817" t="s">
        <v>378</v>
      </c>
      <c r="D50" s="819" t="s">
        <v>386</v>
      </c>
    </row>
    <row r="51" spans="2:4" ht="13.5">
      <c r="B51" s="52"/>
      <c r="C51" s="52"/>
      <c r="D51" s="52"/>
    </row>
    <row r="52" spans="2:4" ht="12">
      <c r="B52" s="31"/>
      <c r="C52" s="217"/>
      <c r="D52" s="57"/>
    </row>
    <row r="53" spans="2:4" ht="12">
      <c r="B53" s="31"/>
      <c r="C53" s="217"/>
      <c r="D53" s="57"/>
    </row>
    <row r="54" spans="2:4" ht="12">
      <c r="B54" s="31"/>
      <c r="C54" s="217"/>
      <c r="D54" s="57"/>
    </row>
    <row r="55" spans="2:4" ht="12">
      <c r="B55" s="31"/>
      <c r="C55" s="217"/>
      <c r="D55" s="57"/>
    </row>
    <row r="56" spans="2:4" ht="12">
      <c r="B56" s="31"/>
      <c r="C56" s="217"/>
      <c r="D56" s="57"/>
    </row>
    <row r="57" spans="2:4" ht="12">
      <c r="B57" s="31"/>
      <c r="C57" s="217"/>
      <c r="D57" s="57"/>
    </row>
    <row r="58" spans="2:4" ht="12">
      <c r="B58" s="31"/>
      <c r="C58" s="217"/>
      <c r="D58" s="57"/>
    </row>
    <row r="59" spans="2:3" ht="13.5">
      <c r="B59" s="31"/>
      <c r="C59" s="218"/>
    </row>
    <row r="60" spans="2:3" ht="13.5">
      <c r="B60" s="31"/>
      <c r="C60" s="218"/>
    </row>
    <row r="61" spans="2:3" ht="13.5">
      <c r="B61" s="31"/>
      <c r="C61" s="218"/>
    </row>
    <row r="62" spans="2:3" ht="13.5">
      <c r="B62" s="31"/>
      <c r="C62" s="218"/>
    </row>
    <row r="63" spans="2:3" ht="13.5">
      <c r="B63" s="31"/>
      <c r="C63" s="218"/>
    </row>
    <row r="64" spans="2:3" ht="13.5">
      <c r="B64" s="31"/>
      <c r="C64" s="218"/>
    </row>
    <row r="65" spans="2:3" ht="13.5">
      <c r="B65" s="31"/>
      <c r="C65" s="218"/>
    </row>
    <row r="66" spans="2:3" ht="13.5">
      <c r="B66" s="31"/>
      <c r="C66" s="218"/>
    </row>
    <row r="67" spans="2:3" ht="13.5">
      <c r="B67" s="31"/>
      <c r="C67" s="218"/>
    </row>
    <row r="68" spans="2:3" ht="13.5">
      <c r="B68" s="31"/>
      <c r="C68" s="218"/>
    </row>
    <row r="69" spans="2:3" ht="13.5">
      <c r="B69" s="31"/>
      <c r="C69" s="218"/>
    </row>
    <row r="70" spans="2:3" ht="13.5">
      <c r="B70" s="31"/>
      <c r="C70" s="218"/>
    </row>
    <row r="71" spans="2:3" ht="13.5">
      <c r="B71" s="31"/>
      <c r="C71" s="218"/>
    </row>
    <row r="72" spans="2:3" ht="13.5">
      <c r="B72" s="31"/>
      <c r="C72" s="218"/>
    </row>
    <row r="73" spans="2:3" ht="13.5">
      <c r="B73" s="31"/>
      <c r="C73" s="218"/>
    </row>
    <row r="74" spans="2:3" ht="13.5">
      <c r="B74" s="31"/>
      <c r="C74" s="218"/>
    </row>
    <row r="75" spans="2:3" ht="13.5">
      <c r="B75" s="31"/>
      <c r="C75" s="218"/>
    </row>
    <row r="76" spans="2:3" ht="13.5">
      <c r="B76" s="31"/>
      <c r="C76" s="218"/>
    </row>
    <row r="77" spans="2:3" ht="13.5">
      <c r="B77" s="31"/>
      <c r="C77" s="218"/>
    </row>
    <row r="78" spans="2:3" ht="13.5">
      <c r="B78" s="31"/>
      <c r="C78" s="218"/>
    </row>
    <row r="79" spans="2:3" ht="13.5">
      <c r="B79" s="31"/>
      <c r="C79" s="218"/>
    </row>
    <row r="80" spans="2:3" ht="13.5">
      <c r="B80" s="31"/>
      <c r="C80" s="218"/>
    </row>
    <row r="81" spans="2:3" ht="13.5">
      <c r="B81" s="31"/>
      <c r="C81" s="218"/>
    </row>
    <row r="82" spans="2:3" ht="13.5">
      <c r="B82" s="31"/>
      <c r="C82" s="218"/>
    </row>
    <row r="83" spans="2:3" ht="13.5">
      <c r="B83" s="31"/>
      <c r="C83" s="218"/>
    </row>
    <row r="84" spans="2:3" ht="13.5">
      <c r="B84" s="31"/>
      <c r="C84" s="218"/>
    </row>
    <row r="85" spans="2:3" ht="13.5">
      <c r="B85" s="31"/>
      <c r="C85" s="218"/>
    </row>
    <row r="86" spans="2:3" ht="13.5">
      <c r="B86" s="31"/>
      <c r="C86" s="218"/>
    </row>
    <row r="87" spans="2:3" ht="13.5">
      <c r="B87" s="31"/>
      <c r="C87" s="218"/>
    </row>
    <row r="88" spans="2:3" ht="13.5">
      <c r="B88" s="31"/>
      <c r="C88" s="218"/>
    </row>
    <row r="89" spans="2:3" ht="13.5">
      <c r="B89" s="31"/>
      <c r="C89" s="218"/>
    </row>
    <row r="90" spans="2:3" ht="13.5">
      <c r="B90" s="31"/>
      <c r="C90" s="218"/>
    </row>
    <row r="91" spans="2:3" ht="13.5">
      <c r="B91" s="31"/>
      <c r="C91" s="218"/>
    </row>
    <row r="92" spans="2:3" ht="13.5">
      <c r="B92" s="31"/>
      <c r="C92" s="218"/>
    </row>
    <row r="93" spans="2:3" ht="13.5">
      <c r="B93" s="31"/>
      <c r="C93" s="218"/>
    </row>
    <row r="94" spans="2:3" ht="13.5">
      <c r="B94" s="31"/>
      <c r="C94" s="218"/>
    </row>
    <row r="95" spans="2:3" ht="13.5">
      <c r="B95" s="31"/>
      <c r="C95" s="218"/>
    </row>
    <row r="96" spans="2:3" ht="13.5">
      <c r="B96" s="31"/>
      <c r="C96" s="218"/>
    </row>
    <row r="97" spans="2:3" ht="13.5">
      <c r="B97" s="31"/>
      <c r="C97" s="218"/>
    </row>
    <row r="98" spans="2:3" ht="13.5">
      <c r="B98" s="31"/>
      <c r="C98" s="218"/>
    </row>
    <row r="99" spans="2:3" ht="13.5">
      <c r="B99" s="31"/>
      <c r="C99" s="218"/>
    </row>
    <row r="100" spans="2:3" ht="13.5">
      <c r="B100" s="31"/>
      <c r="C100" s="218"/>
    </row>
    <row r="101" spans="2:3" ht="13.5">
      <c r="B101" s="31"/>
      <c r="C101" s="218"/>
    </row>
    <row r="102" spans="2:3" ht="13.5">
      <c r="B102" s="31"/>
      <c r="C102" s="218"/>
    </row>
    <row r="103" ht="13.5">
      <c r="C103" s="218"/>
    </row>
    <row r="104" ht="13.5">
      <c r="C104" s="218"/>
    </row>
  </sheetData>
  <sheetProtection/>
  <mergeCells count="11">
    <mergeCell ref="D19:D20"/>
    <mergeCell ref="B6:D6"/>
    <mergeCell ref="F19:G19"/>
    <mergeCell ref="F20:G20"/>
    <mergeCell ref="F21:G21"/>
    <mergeCell ref="F25:G25"/>
    <mergeCell ref="B3:D3"/>
    <mergeCell ref="B5:D5"/>
    <mergeCell ref="B7:D7"/>
    <mergeCell ref="B16:D16"/>
    <mergeCell ref="C19:C20"/>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89"/>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CY51"/>
  <sheetViews>
    <sheetView showGridLines="0" tabSelected="1" zoomScale="80" zoomScaleNormal="80" zoomScalePageLayoutView="40" workbookViewId="0" topLeftCell="C1">
      <selection activeCell="F9" sqref="F9"/>
    </sheetView>
  </sheetViews>
  <sheetFormatPr defaultColWidth="7.00390625" defaultRowHeight="12.75"/>
  <cols>
    <col min="1" max="2" width="7.00390625" style="336" hidden="1" customWidth="1"/>
    <col min="3" max="3" width="7.00390625" style="0" customWidth="1"/>
    <col min="4" max="4" width="32.421875" style="0" customWidth="1"/>
    <col min="5" max="5" width="7.00390625" style="0" customWidth="1"/>
    <col min="6" max="6" width="7.00390625" style="399" customWidth="1"/>
    <col min="7" max="7" width="1.57421875" style="187" customWidth="1"/>
    <col min="8" max="8" width="7.00390625" style="161" customWidth="1"/>
    <col min="9" max="9" width="1.57421875" style="187" customWidth="1"/>
    <col min="10" max="10" width="7.00390625" style="161" customWidth="1"/>
    <col min="11" max="11" width="1.57421875" style="187" customWidth="1"/>
    <col min="12" max="12" width="7.00390625" style="161" customWidth="1"/>
    <col min="13" max="13" width="1.57421875" style="187" customWidth="1"/>
    <col min="14" max="14" width="7.00390625" style="161" customWidth="1"/>
    <col min="15" max="15" width="1.57421875" style="187" customWidth="1"/>
    <col min="16" max="16" width="7.00390625" style="161" customWidth="1"/>
    <col min="17" max="17" width="1.57421875" style="187" customWidth="1"/>
    <col min="18" max="18" width="7.00390625" style="161" customWidth="1"/>
    <col min="19" max="19" width="1.57421875" style="187" customWidth="1"/>
    <col min="20" max="20" width="7.00390625" style="161" customWidth="1"/>
    <col min="21" max="21" width="1.57421875" style="187" customWidth="1"/>
    <col min="22" max="22" width="7.00390625" style="161" customWidth="1"/>
    <col min="23" max="23" width="1.57421875" style="187" customWidth="1"/>
    <col min="24" max="24" width="7.00390625" style="161" customWidth="1"/>
    <col min="25" max="25" width="1.57421875" style="187" customWidth="1"/>
    <col min="26" max="26" width="7.00390625" style="161" customWidth="1"/>
    <col min="27" max="27" width="1.57421875" style="502" customWidth="1"/>
    <col min="28" max="28" width="7.00390625" style="161" customWidth="1"/>
    <col min="29" max="29" width="1.57421875" style="502" customWidth="1"/>
    <col min="30" max="30" width="7.00390625" style="161" customWidth="1"/>
    <col min="31" max="31" width="1.57421875" style="502" customWidth="1"/>
    <col min="32" max="32" width="7.00390625" style="161" customWidth="1"/>
    <col min="33" max="33" width="1.57421875" style="502" customWidth="1"/>
    <col min="34" max="34" width="7.00390625" style="161" customWidth="1"/>
    <col min="35" max="35" width="1.57421875" style="502" customWidth="1"/>
    <col min="36" max="36" width="7.00390625" style="187" customWidth="1"/>
    <col min="37" max="37" width="1.57421875" style="502" customWidth="1"/>
    <col min="38" max="38" width="7.00390625" style="187" customWidth="1"/>
    <col min="39" max="39" width="1.57421875" style="502" customWidth="1"/>
    <col min="40" max="40" width="7.00390625" style="161" customWidth="1"/>
    <col min="41" max="41" width="1.57421875" style="515" customWidth="1"/>
    <col min="42" max="42" width="7.00390625" style="161" customWidth="1"/>
    <col min="43" max="43" width="1.57421875" style="515" customWidth="1"/>
    <col min="44" max="44" width="7.00390625" style="161" customWidth="1"/>
    <col min="45" max="45" width="1.57421875" style="502" customWidth="1"/>
    <col min="46" max="46" width="7.00390625" style="161" customWidth="1"/>
    <col min="47" max="47" width="1.57421875" style="502" customWidth="1"/>
    <col min="48" max="48" width="7.00390625" style="161" customWidth="1"/>
    <col min="49" max="49" width="1.57421875" style="502" customWidth="1"/>
    <col min="50" max="50" width="2.00390625" style="191" customWidth="1"/>
    <col min="51" max="51" width="2.421875" style="0" customWidth="1"/>
    <col min="52" max="52" width="6.421875" style="260" customWidth="1"/>
    <col min="53" max="53" width="35.57421875" style="260" customWidth="1"/>
    <col min="54" max="54" width="7.421875" style="260" customWidth="1"/>
    <col min="55" max="55" width="5.421875" style="260" customWidth="1"/>
    <col min="56" max="56" width="1.421875" style="260" customWidth="1"/>
    <col min="57" max="57" width="5.57421875" style="260" customWidth="1"/>
    <col min="58" max="58" width="1.421875" style="260" customWidth="1"/>
    <col min="59" max="59" width="5.57421875" style="260" customWidth="1"/>
    <col min="60" max="60" width="1.421875" style="260" customWidth="1"/>
    <col min="61" max="61" width="5.57421875" style="260" customWidth="1"/>
    <col min="62" max="62" width="1.421875" style="260" customWidth="1"/>
    <col min="63" max="63" width="5.57421875" style="260" customWidth="1"/>
    <col min="64" max="64" width="1.421875" style="260" customWidth="1"/>
    <col min="65" max="65" width="5.57421875" style="260" customWidth="1"/>
    <col min="66" max="66" width="1.421875" style="260" customWidth="1"/>
    <col min="67" max="67" width="5.57421875" style="260" customWidth="1"/>
    <col min="68" max="68" width="1.421875" style="260" customWidth="1"/>
    <col min="69" max="69" width="5.57421875" style="260" customWidth="1"/>
    <col min="70" max="70" width="1.421875" style="260" customWidth="1"/>
    <col min="71" max="71" width="5.57421875" style="260" customWidth="1"/>
    <col min="72" max="72" width="1.421875" style="260" customWidth="1"/>
    <col min="73" max="73" width="5.57421875" style="260" customWidth="1"/>
    <col min="74" max="74" width="1.421875" style="260" customWidth="1"/>
    <col min="75" max="75" width="5.57421875" style="260" customWidth="1"/>
    <col min="76" max="76" width="1.421875" style="260" customWidth="1"/>
    <col min="77" max="77" width="5.57421875" style="260" customWidth="1"/>
    <col min="78" max="78" width="1.421875" style="260" customWidth="1"/>
    <col min="79" max="79" width="5.57421875" style="260" customWidth="1"/>
    <col min="80" max="80" width="1.421875" style="260" customWidth="1"/>
    <col min="81" max="81" width="5.57421875" style="260" customWidth="1"/>
    <col min="82" max="82" width="1.421875" style="260" customWidth="1"/>
    <col min="83" max="83" width="5.57421875" style="260" customWidth="1"/>
    <col min="84" max="84" width="1.421875" style="260" customWidth="1"/>
    <col min="85" max="85" width="5.57421875" style="260" customWidth="1"/>
    <col min="86" max="86" width="1.421875" style="260" customWidth="1"/>
    <col min="87" max="87" width="5.57421875" style="260" customWidth="1"/>
    <col min="88" max="88" width="1.421875" style="260" customWidth="1"/>
    <col min="89" max="89" width="5.57421875" style="260" customWidth="1"/>
    <col min="90" max="90" width="1.421875" style="260" customWidth="1"/>
    <col min="91" max="91" width="5.57421875" style="260" customWidth="1"/>
    <col min="92" max="92" width="1.421875" style="260" customWidth="1"/>
    <col min="93" max="93" width="5.57421875" style="260" customWidth="1"/>
    <col min="94" max="94" width="1.421875" style="260" customWidth="1"/>
    <col min="95" max="95" width="5.57421875" style="260" customWidth="1"/>
    <col min="96" max="96" width="1.421875" style="260" customWidth="1"/>
    <col min="97" max="97" width="5.57421875" style="260" customWidth="1"/>
  </cols>
  <sheetData>
    <row r="1" spans="2:91" ht="15.75" customHeight="1">
      <c r="B1" s="336">
        <v>0</v>
      </c>
      <c r="C1" s="1064" t="s">
        <v>111</v>
      </c>
      <c r="D1" s="1064"/>
      <c r="E1" s="1064"/>
      <c r="F1" s="391"/>
      <c r="G1" s="179"/>
      <c r="H1" s="154"/>
      <c r="I1" s="179"/>
      <c r="J1" s="154"/>
      <c r="K1" s="179"/>
      <c r="L1" s="154"/>
      <c r="M1" s="179"/>
      <c r="N1" s="154"/>
      <c r="O1" s="179"/>
      <c r="P1" s="154"/>
      <c r="Q1" s="179"/>
      <c r="R1" s="154"/>
      <c r="S1" s="179"/>
      <c r="T1" s="154"/>
      <c r="U1" s="179"/>
      <c r="V1" s="154"/>
      <c r="W1" s="179"/>
      <c r="X1" s="154"/>
      <c r="Y1" s="179"/>
      <c r="Z1" s="154"/>
      <c r="AA1" s="495"/>
      <c r="AB1" s="154"/>
      <c r="AC1" s="495"/>
      <c r="AD1" s="154"/>
      <c r="AE1" s="495"/>
      <c r="AF1" s="164"/>
      <c r="AG1" s="503"/>
      <c r="AH1" s="164"/>
      <c r="AI1" s="503"/>
      <c r="AJ1" s="189"/>
      <c r="AK1" s="503"/>
      <c r="AL1" s="189"/>
      <c r="AM1" s="503"/>
      <c r="AN1" s="164"/>
      <c r="AO1" s="506"/>
      <c r="AP1" s="164"/>
      <c r="AQ1" s="506"/>
      <c r="AR1" s="164"/>
      <c r="AS1" s="503"/>
      <c r="AT1" s="164"/>
      <c r="AU1" s="503"/>
      <c r="AV1" s="164"/>
      <c r="AW1" s="503"/>
      <c r="AZ1" s="846" t="s">
        <v>70</v>
      </c>
      <c r="BB1" s="1060"/>
      <c r="BC1" s="1060"/>
      <c r="BD1" s="1060"/>
      <c r="BE1" s="1060"/>
      <c r="BF1" s="1060"/>
      <c r="BG1" s="1060"/>
      <c r="BH1" s="1060"/>
      <c r="BI1" s="1060"/>
      <c r="BJ1" s="1060"/>
      <c r="BK1" s="1060"/>
      <c r="BL1" s="1060"/>
      <c r="BM1" s="1060"/>
      <c r="BN1" s="1060"/>
      <c r="BO1" s="1060"/>
      <c r="BP1" s="1060"/>
      <c r="BQ1" s="1060"/>
      <c r="BR1" s="1060"/>
      <c r="BS1" s="1060"/>
      <c r="BT1" s="1060"/>
      <c r="BU1" s="1060"/>
      <c r="BV1" s="1060"/>
      <c r="BW1" s="1060"/>
      <c r="BX1" s="1060"/>
      <c r="BY1" s="1060"/>
      <c r="BZ1" s="1060"/>
      <c r="CA1" s="1060"/>
      <c r="CB1" s="1060"/>
      <c r="CC1" s="1060"/>
      <c r="CD1" s="1060"/>
      <c r="CE1" s="1060"/>
      <c r="CF1" s="1060"/>
      <c r="CG1" s="1060"/>
      <c r="CH1" s="1060"/>
      <c r="CI1" s="1060"/>
      <c r="CJ1" s="1060"/>
      <c r="CK1" s="1060"/>
      <c r="CL1" s="1060"/>
      <c r="CM1" s="1060"/>
    </row>
    <row r="2" spans="3:52" ht="16.5" customHeight="1">
      <c r="C2" s="60"/>
      <c r="D2" s="60"/>
      <c r="E2" s="61"/>
      <c r="F2" s="392"/>
      <c r="G2" s="180"/>
      <c r="H2" s="155"/>
      <c r="I2" s="180"/>
      <c r="J2" s="155"/>
      <c r="K2" s="180"/>
      <c r="L2" s="155"/>
      <c r="M2" s="180"/>
      <c r="N2" s="155"/>
      <c r="O2" s="180"/>
      <c r="P2" s="155"/>
      <c r="Q2" s="180"/>
      <c r="R2" s="155"/>
      <c r="S2" s="180"/>
      <c r="T2" s="155"/>
      <c r="U2" s="180"/>
      <c r="V2" s="155"/>
      <c r="W2" s="180"/>
      <c r="X2" s="155"/>
      <c r="Y2" s="180"/>
      <c r="Z2" s="155"/>
      <c r="AA2" s="496"/>
      <c r="AB2" s="155"/>
      <c r="AC2" s="496"/>
      <c r="AD2" s="155"/>
      <c r="AE2" s="496"/>
      <c r="AF2" s="165"/>
      <c r="AG2" s="504"/>
      <c r="AH2" s="165"/>
      <c r="AI2" s="504"/>
      <c r="AJ2" s="190"/>
      <c r="AK2" s="504"/>
      <c r="AL2" s="190"/>
      <c r="AM2" s="504"/>
      <c r="AN2" s="165"/>
      <c r="AO2" s="507"/>
      <c r="AP2" s="165"/>
      <c r="AQ2" s="507"/>
      <c r="AR2" s="165"/>
      <c r="AS2" s="504"/>
      <c r="AT2" s="165"/>
      <c r="AU2" s="504"/>
      <c r="AV2" s="165"/>
      <c r="AW2" s="504"/>
      <c r="AX2" s="239"/>
      <c r="AZ2" s="408" t="s">
        <v>73</v>
      </c>
    </row>
    <row r="3" spans="1:97" s="11" customFormat="1" ht="17.25" customHeight="1">
      <c r="A3" s="336"/>
      <c r="B3" s="336">
        <v>854</v>
      </c>
      <c r="C3" s="228" t="s">
        <v>240</v>
      </c>
      <c r="D3" s="432" t="s">
        <v>412</v>
      </c>
      <c r="E3" s="430"/>
      <c r="F3" s="393"/>
      <c r="G3" s="232"/>
      <c r="H3" s="228" t="s">
        <v>241</v>
      </c>
      <c r="I3" s="229"/>
      <c r="J3" s="230"/>
      <c r="K3" s="1051"/>
      <c r="L3" s="1052"/>
      <c r="M3" s="1052"/>
      <c r="N3" s="1052"/>
      <c r="O3" s="1052"/>
      <c r="P3" s="1052"/>
      <c r="Q3" s="1052"/>
      <c r="R3" s="1052"/>
      <c r="S3" s="1052"/>
      <c r="T3" s="1052"/>
      <c r="U3" s="1052"/>
      <c r="V3" s="1052"/>
      <c r="W3" s="1052"/>
      <c r="X3" s="1052"/>
      <c r="Y3" s="1052"/>
      <c r="Z3" s="1052"/>
      <c r="AA3" s="1052"/>
      <c r="AB3" s="1052"/>
      <c r="AC3" s="1052"/>
      <c r="AX3" s="239"/>
      <c r="AY3" s="14"/>
      <c r="AZ3" s="408" t="s">
        <v>4</v>
      </c>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274"/>
      <c r="CM3" s="274"/>
      <c r="CN3" s="274"/>
      <c r="CO3" s="329"/>
      <c r="CP3" s="329"/>
      <c r="CQ3" s="329"/>
      <c r="CR3" s="274"/>
      <c r="CS3" s="329"/>
    </row>
    <row r="4" spans="1:97" s="252" customFormat="1" ht="4.5" customHeight="1">
      <c r="A4" s="336"/>
      <c r="B4" s="336"/>
      <c r="C4" s="1065"/>
      <c r="D4" s="1065"/>
      <c r="E4" s="1065"/>
      <c r="F4" s="1066"/>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434"/>
      <c r="AW4" s="434"/>
      <c r="AX4" s="239"/>
      <c r="AY4" s="251"/>
      <c r="AZ4" s="328"/>
      <c r="BA4" s="847"/>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274"/>
      <c r="CM4" s="274"/>
      <c r="CN4" s="274"/>
      <c r="CO4" s="329"/>
      <c r="CP4" s="329"/>
      <c r="CQ4" s="329"/>
      <c r="CR4" s="274"/>
      <c r="CS4" s="329"/>
    </row>
    <row r="5" spans="3:97" ht="1.5" customHeight="1">
      <c r="C5" s="67"/>
      <c r="D5" s="67"/>
      <c r="E5" s="67"/>
      <c r="F5" s="394"/>
      <c r="G5" s="181"/>
      <c r="H5" s="156"/>
      <c r="I5" s="181"/>
      <c r="J5" s="156"/>
      <c r="K5" s="181"/>
      <c r="L5" s="156"/>
      <c r="M5" s="181"/>
      <c r="N5" s="156"/>
      <c r="O5" s="181"/>
      <c r="P5" s="156"/>
      <c r="Q5" s="181"/>
      <c r="R5" s="156"/>
      <c r="S5" s="181"/>
      <c r="T5" s="156"/>
      <c r="U5" s="181"/>
      <c r="V5" s="156"/>
      <c r="W5" s="181"/>
      <c r="X5" s="156"/>
      <c r="Y5" s="181"/>
      <c r="Z5" s="156"/>
      <c r="AA5" s="497"/>
      <c r="AB5" s="156"/>
      <c r="AC5" s="497"/>
      <c r="AD5" s="156"/>
      <c r="AE5" s="497"/>
      <c r="AF5" s="156"/>
      <c r="AG5" s="497"/>
      <c r="AH5" s="156"/>
      <c r="AI5" s="497"/>
      <c r="AJ5" s="181"/>
      <c r="AK5" s="497"/>
      <c r="AL5" s="181"/>
      <c r="AM5" s="497"/>
      <c r="AN5" s="156"/>
      <c r="AO5" s="508"/>
      <c r="AP5" s="156"/>
      <c r="AQ5" s="508"/>
      <c r="AR5" s="156"/>
      <c r="AS5" s="497"/>
      <c r="AT5" s="156"/>
      <c r="AU5" s="497"/>
      <c r="AV5" s="156"/>
      <c r="AW5" s="497"/>
      <c r="AY5" s="14"/>
      <c r="AZ5" s="329"/>
      <c r="BA5" s="329"/>
      <c r="BB5" s="848"/>
      <c r="BC5" s="849"/>
      <c r="BD5" s="329"/>
      <c r="BE5" s="1061"/>
      <c r="BF5" s="1061"/>
      <c r="BG5" s="329"/>
      <c r="BH5" s="329"/>
      <c r="BI5" s="329"/>
      <c r="BJ5" s="329"/>
      <c r="BK5" s="1061"/>
      <c r="BL5" s="1061"/>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850"/>
      <c r="CM5" s="850"/>
      <c r="CN5" s="274"/>
      <c r="CO5" s="329"/>
      <c r="CP5" s="329"/>
      <c r="CQ5" s="329"/>
      <c r="CR5" s="850"/>
      <c r="CS5" s="329"/>
    </row>
    <row r="6" spans="2:97" ht="17.25" customHeight="1">
      <c r="B6" s="336">
        <v>162</v>
      </c>
      <c r="C6" s="204" t="s">
        <v>153</v>
      </c>
      <c r="D6" s="204"/>
      <c r="E6" s="68"/>
      <c r="F6" s="395"/>
      <c r="G6" s="182"/>
      <c r="H6" s="157"/>
      <c r="I6" s="182"/>
      <c r="J6" s="157"/>
      <c r="K6" s="182"/>
      <c r="L6" s="157"/>
      <c r="M6" s="182"/>
      <c r="N6" s="157"/>
      <c r="O6" s="182"/>
      <c r="P6" s="157"/>
      <c r="Q6" s="182"/>
      <c r="R6" s="157"/>
      <c r="S6" s="182"/>
      <c r="T6" s="157"/>
      <c r="U6" s="182"/>
      <c r="V6" s="157"/>
      <c r="W6" s="182"/>
      <c r="X6" s="157"/>
      <c r="Y6" s="188"/>
      <c r="Z6" s="163"/>
      <c r="AA6" s="498"/>
      <c r="AB6" s="163"/>
      <c r="AC6" s="498"/>
      <c r="AD6" s="163"/>
      <c r="AE6" s="498"/>
      <c r="AF6" s="163"/>
      <c r="AG6" s="498"/>
      <c r="AH6" s="163"/>
      <c r="AI6" s="498"/>
      <c r="AJ6" s="188"/>
      <c r="AK6" s="498"/>
      <c r="AL6" s="188"/>
      <c r="AM6" s="498"/>
      <c r="AN6" s="163"/>
      <c r="AO6" s="509"/>
      <c r="AP6" s="163"/>
      <c r="AQ6" s="509"/>
      <c r="AR6" s="163"/>
      <c r="AS6" s="498"/>
      <c r="AT6" s="163"/>
      <c r="AU6" s="498"/>
      <c r="AV6" s="163"/>
      <c r="AW6" s="498"/>
      <c r="AX6" s="240"/>
      <c r="AY6" s="69"/>
      <c r="AZ6" s="328"/>
      <c r="BA6" s="328"/>
      <c r="BB6" s="328"/>
      <c r="BC6" s="342"/>
      <c r="BD6" s="851"/>
      <c r="BE6" s="852"/>
      <c r="BF6" s="853"/>
      <c r="BG6" s="853"/>
      <c r="BH6" s="854"/>
      <c r="BI6" s="854"/>
      <c r="BJ6" s="852"/>
      <c r="BK6" s="852"/>
      <c r="BL6" s="853"/>
      <c r="BM6" s="853"/>
      <c r="BN6" s="854"/>
      <c r="BO6" s="854"/>
      <c r="BP6" s="852"/>
      <c r="BQ6" s="852"/>
      <c r="BR6" s="853"/>
      <c r="BS6" s="854"/>
      <c r="BT6" s="854"/>
      <c r="BU6" s="854"/>
      <c r="BV6" s="854"/>
      <c r="BW6" s="854"/>
      <c r="BX6" s="854"/>
      <c r="BY6" s="854"/>
      <c r="BZ6" s="854"/>
      <c r="CA6" s="854"/>
      <c r="CB6" s="854"/>
      <c r="CC6" s="854"/>
      <c r="CD6" s="854"/>
      <c r="CE6" s="854"/>
      <c r="CF6" s="854"/>
      <c r="CG6" s="854"/>
      <c r="CH6" s="854"/>
      <c r="CI6" s="854"/>
      <c r="CJ6" s="854"/>
      <c r="CK6" s="854"/>
      <c r="CL6" s="845"/>
      <c r="CM6" s="845"/>
      <c r="CO6" s="854"/>
      <c r="CP6" s="854"/>
      <c r="CQ6" s="854"/>
      <c r="CR6" s="845"/>
      <c r="CS6" s="854"/>
    </row>
    <row r="7" spans="4:89" ht="15.75" customHeight="1">
      <c r="D7" s="580"/>
      <c r="F7" s="671" t="s">
        <v>239</v>
      </c>
      <c r="G7" s="183"/>
      <c r="H7" s="162"/>
      <c r="I7" s="183"/>
      <c r="J7" s="162"/>
      <c r="K7" s="183"/>
      <c r="M7" s="183"/>
      <c r="N7" s="162"/>
      <c r="O7" s="183"/>
      <c r="P7" s="162"/>
      <c r="Q7" s="183"/>
      <c r="S7" s="183"/>
      <c r="T7" s="162"/>
      <c r="U7" s="183"/>
      <c r="V7" s="162"/>
      <c r="W7" s="183"/>
      <c r="Y7" s="235"/>
      <c r="AA7" s="448"/>
      <c r="AB7" s="449"/>
      <c r="AC7" s="448"/>
      <c r="AD7" s="449"/>
      <c r="AE7" s="448"/>
      <c r="AF7" s="450"/>
      <c r="AG7" s="448"/>
      <c r="AI7" s="235"/>
      <c r="AJ7" s="236"/>
      <c r="AK7" s="505"/>
      <c r="AL7" s="237"/>
      <c r="AM7" s="235"/>
      <c r="AN7" s="238"/>
      <c r="AO7" s="510"/>
      <c r="AP7" s="238"/>
      <c r="AQ7" s="510"/>
      <c r="AR7" s="238"/>
      <c r="AS7" s="460"/>
      <c r="AT7" s="15"/>
      <c r="AV7" s="238"/>
      <c r="AW7" s="460"/>
      <c r="AZ7" s="1062" t="s">
        <v>91</v>
      </c>
      <c r="BA7" s="1063"/>
      <c r="BB7" s="1063"/>
      <c r="BC7" s="1063"/>
      <c r="BD7" s="1063"/>
      <c r="BE7" s="1063"/>
      <c r="BF7" s="1063"/>
      <c r="BG7" s="1063"/>
      <c r="BH7" s="1063"/>
      <c r="BI7" s="1063"/>
      <c r="BJ7" s="1063"/>
      <c r="BK7" s="1063"/>
      <c r="BL7" s="1063"/>
      <c r="BM7" s="1063"/>
      <c r="BN7" s="1063"/>
      <c r="BO7" s="1063"/>
      <c r="BP7" s="1063"/>
      <c r="BQ7" s="1063"/>
      <c r="BR7" s="1063"/>
      <c r="BS7" s="1063"/>
      <c r="BT7" s="1063"/>
      <c r="BU7" s="1063"/>
      <c r="BV7" s="1063"/>
      <c r="BW7" s="1063"/>
      <c r="BX7" s="1063"/>
      <c r="BY7" s="1063"/>
      <c r="BZ7" s="1063"/>
      <c r="CA7" s="1063"/>
      <c r="CB7" s="1063"/>
      <c r="CC7" s="1063"/>
      <c r="CD7" s="1063"/>
      <c r="CE7" s="1063"/>
      <c r="CF7" s="1063"/>
      <c r="CG7" s="1063"/>
      <c r="CH7" s="1063"/>
      <c r="CI7" s="1063"/>
      <c r="CJ7" s="1063"/>
      <c r="CK7" s="1063"/>
    </row>
    <row r="8" spans="2:97" ht="28.5" customHeight="1">
      <c r="B8" s="337">
        <v>2</v>
      </c>
      <c r="C8" s="844" t="s">
        <v>236</v>
      </c>
      <c r="D8" s="844" t="s">
        <v>237</v>
      </c>
      <c r="E8" s="844" t="s">
        <v>238</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4"/>
      <c r="AX8" s="100"/>
      <c r="AY8" s="71"/>
      <c r="AZ8" s="70" t="s">
        <v>24</v>
      </c>
      <c r="BA8" s="70" t="s">
        <v>25</v>
      </c>
      <c r="BB8" s="70" t="s">
        <v>26</v>
      </c>
      <c r="BC8" s="843">
        <v>2000</v>
      </c>
      <c r="BD8" s="843"/>
      <c r="BE8" s="843">
        <v>2001</v>
      </c>
      <c r="BF8" s="843"/>
      <c r="BG8" s="843">
        <v>2002</v>
      </c>
      <c r="BH8" s="843"/>
      <c r="BI8" s="843">
        <v>2003</v>
      </c>
      <c r="BJ8" s="843"/>
      <c r="BK8" s="843">
        <v>2004</v>
      </c>
      <c r="BL8" s="843"/>
      <c r="BM8" s="843">
        <v>2005</v>
      </c>
      <c r="BN8" s="843"/>
      <c r="BO8" s="843">
        <v>2006</v>
      </c>
      <c r="BP8" s="843"/>
      <c r="BQ8" s="843">
        <v>2007</v>
      </c>
      <c r="BR8" s="843"/>
      <c r="BS8" s="843">
        <v>2008</v>
      </c>
      <c r="BT8" s="843"/>
      <c r="BU8" s="843">
        <v>2009</v>
      </c>
      <c r="BV8" s="843"/>
      <c r="BW8" s="843">
        <v>2010</v>
      </c>
      <c r="BX8" s="843"/>
      <c r="BY8" s="843">
        <v>2011</v>
      </c>
      <c r="BZ8" s="843"/>
      <c r="CA8" s="843">
        <v>2012</v>
      </c>
      <c r="CB8" s="843"/>
      <c r="CC8" s="843">
        <v>2013</v>
      </c>
      <c r="CD8" s="843"/>
      <c r="CE8" s="843">
        <v>2014</v>
      </c>
      <c r="CF8" s="843"/>
      <c r="CG8" s="843">
        <v>2015</v>
      </c>
      <c r="CH8" s="843"/>
      <c r="CI8" s="843">
        <v>2016</v>
      </c>
      <c r="CJ8" s="843"/>
      <c r="CK8" s="843">
        <v>2017</v>
      </c>
      <c r="CL8" s="843"/>
      <c r="CM8" s="843">
        <v>2018</v>
      </c>
      <c r="CN8" s="843"/>
      <c r="CO8" s="843">
        <v>2019</v>
      </c>
      <c r="CP8" s="843"/>
      <c r="CQ8" s="843">
        <v>2020</v>
      </c>
      <c r="CR8" s="843"/>
      <c r="CS8" s="843">
        <v>2021</v>
      </c>
    </row>
    <row r="9" spans="2:97" ht="27" customHeight="1">
      <c r="B9" s="338">
        <v>360</v>
      </c>
      <c r="C9" s="625">
        <v>1</v>
      </c>
      <c r="D9" s="72" t="s">
        <v>242</v>
      </c>
      <c r="E9" s="628" t="s">
        <v>27</v>
      </c>
      <c r="F9" s="632"/>
      <c r="G9" s="582"/>
      <c r="H9" s="632"/>
      <c r="I9" s="582"/>
      <c r="J9" s="632"/>
      <c r="K9" s="582"/>
      <c r="L9" s="632"/>
      <c r="M9" s="582"/>
      <c r="N9" s="632"/>
      <c r="O9" s="582"/>
      <c r="P9" s="632"/>
      <c r="Q9" s="582"/>
      <c r="R9" s="632"/>
      <c r="S9" s="582"/>
      <c r="T9" s="632"/>
      <c r="U9" s="582"/>
      <c r="V9" s="632"/>
      <c r="W9" s="582"/>
      <c r="X9" s="632"/>
      <c r="Y9" s="582"/>
      <c r="Z9" s="632"/>
      <c r="AA9" s="582"/>
      <c r="AB9" s="632"/>
      <c r="AC9" s="582"/>
      <c r="AD9" s="632"/>
      <c r="AE9" s="582"/>
      <c r="AF9" s="632"/>
      <c r="AG9" s="582"/>
      <c r="AH9" s="632"/>
      <c r="AI9" s="582"/>
      <c r="AJ9" s="632"/>
      <c r="AK9" s="582"/>
      <c r="AL9" s="632"/>
      <c r="AM9" s="582"/>
      <c r="AN9" s="632"/>
      <c r="AO9" s="582"/>
      <c r="AP9" s="632"/>
      <c r="AQ9" s="582"/>
      <c r="AR9" s="632"/>
      <c r="AS9" s="582"/>
      <c r="AT9" s="632"/>
      <c r="AU9" s="582"/>
      <c r="AV9" s="632"/>
      <c r="AW9" s="582"/>
      <c r="AX9" s="100"/>
      <c r="AY9" s="73"/>
      <c r="AZ9" s="279">
        <v>1</v>
      </c>
      <c r="BA9" s="376" t="s">
        <v>49</v>
      </c>
      <c r="BB9" s="279" t="s">
        <v>27</v>
      </c>
      <c r="BC9" s="813" t="s">
        <v>0</v>
      </c>
      <c r="BD9" s="855"/>
      <c r="BE9" s="856" t="str">
        <f>IF(OR(ISBLANK(F9),ISBLANK(H9)),"N/A",IF(ABS((H9-F9)/F9)&gt;0.25,"&gt; 25%","ok"))</f>
        <v>N/A</v>
      </c>
      <c r="BF9" s="857"/>
      <c r="BG9" s="856" t="str">
        <f>IF(OR(ISBLANK(H9),ISBLANK(J9)),"N/A",IF(ABS((J9-H9)/H9)&gt;0.25,"&gt; 25%","ok"))</f>
        <v>N/A</v>
      </c>
      <c r="BH9" s="856"/>
      <c r="BI9" s="856" t="str">
        <f aca="true" t="shared" si="0" ref="BI9:BI16">IF(OR(ISBLANK(J9),ISBLANK(L9)),"N/A",IF(ABS((L9-J9)/J9)&gt;0.25,"&gt; 25%","ok"))</f>
        <v>N/A</v>
      </c>
      <c r="BJ9" s="856"/>
      <c r="BK9" s="856" t="str">
        <f aca="true" t="shared" si="1" ref="BK9:BK16">IF(OR(ISBLANK(L9),ISBLANK(N9)),"N/A",IF(ABS((N9-L9)/L9)&gt;0.25,"&gt; 25%","ok"))</f>
        <v>N/A</v>
      </c>
      <c r="BL9" s="856"/>
      <c r="BM9" s="856" t="str">
        <f aca="true" t="shared" si="2" ref="BM9:BM16">IF(OR(ISBLANK(N9),ISBLANK(P9)),"N/A",IF(ABS((P9-N9)/N9)&gt;0.25,"&gt; 25%","ok"))</f>
        <v>N/A</v>
      </c>
      <c r="BN9" s="856"/>
      <c r="BO9" s="856" t="str">
        <f aca="true" t="shared" si="3" ref="BO9:BO16">IF(OR(ISBLANK(P9),ISBLANK(R9)),"N/A",IF(ABS((R9-P9)/P9)&gt;0.25,"&gt; 25%","ok"))</f>
        <v>N/A</v>
      </c>
      <c r="BP9" s="856"/>
      <c r="BQ9" s="856" t="str">
        <f aca="true" t="shared" si="4" ref="BQ9:BQ16">IF(OR(ISBLANK(R9),ISBLANK(T9)),"N/A",IF(ABS((T9-R9)/R9)&gt;0.25,"&gt; 25%","ok"))</f>
        <v>N/A</v>
      </c>
      <c r="BR9" s="856"/>
      <c r="BS9" s="856" t="str">
        <f aca="true" t="shared" si="5" ref="BS9:BS16">IF(OR(ISBLANK(T9),ISBLANK(V9)),"N/A",IF(ABS((V9-T9)/T9)&gt;0.25,"&gt; 25%","ok"))</f>
        <v>N/A</v>
      </c>
      <c r="BT9" s="856"/>
      <c r="BU9" s="856" t="str">
        <f aca="true" t="shared" si="6" ref="BU9:BU16">IF(OR(ISBLANK(V9),ISBLANK(X9)),"N/A",IF(ABS((X9-V9)/V9)&gt;0.25,"&gt; 25%","ok"))</f>
        <v>N/A</v>
      </c>
      <c r="BV9" s="856"/>
      <c r="BW9" s="856" t="str">
        <f aca="true" t="shared" si="7" ref="BW9:BW16">IF(OR(ISBLANK(X9),ISBLANK(Z9)),"N/A",IF(ABS((Z9-X9)/X9)&gt;0.25,"&gt; 25%","ok"))</f>
        <v>N/A</v>
      </c>
      <c r="BX9" s="856"/>
      <c r="BY9" s="856" t="str">
        <f aca="true" t="shared" si="8" ref="BY9:BY16">IF(OR(ISBLANK(Z9),ISBLANK(AB9)),"N/A",IF(ABS((AB9-Z9)/Z9)&gt;0.25,"&gt; 25%","ok"))</f>
        <v>N/A</v>
      </c>
      <c r="BZ9" s="856"/>
      <c r="CA9" s="856" t="str">
        <f aca="true" t="shared" si="9" ref="CA9:CA16">IF(OR(ISBLANK(AB9),ISBLANK(AD9)),"N/A",IF(ABS((AD9-AB9)/AB9)&gt;0.25,"&gt; 25%","ok"))</f>
        <v>N/A</v>
      </c>
      <c r="CB9" s="856"/>
      <c r="CC9" s="856" t="str">
        <f aca="true" t="shared" si="10" ref="CC9:CC16">IF(OR(ISBLANK(AD9),ISBLANK(AF9)),"N/A",IF(ABS((AF9-AD9)/AD9)&gt;0.25,"&gt; 25%","ok"))</f>
        <v>N/A</v>
      </c>
      <c r="CD9" s="856"/>
      <c r="CE9" s="856" t="str">
        <f aca="true" t="shared" si="11" ref="CE9:CE16">IF(OR(ISBLANK(AF9),ISBLANK(AH9)),"N/A",IF(ABS((AH9-AF9)/AF9)&gt;0.25,"&gt; 25%","ok"))</f>
        <v>N/A</v>
      </c>
      <c r="CF9" s="856"/>
      <c r="CG9" s="856" t="str">
        <f aca="true" t="shared" si="12" ref="CG9:CG16">IF(OR(ISBLANK(AH9),ISBLANK(AJ9)),"N/A",IF(ABS((AJ9-AH9)/AH9)&gt;0.25,"&gt; 25%","ok"))</f>
        <v>N/A</v>
      </c>
      <c r="CH9" s="856"/>
      <c r="CI9" s="856" t="str">
        <f aca="true" t="shared" si="13" ref="CI9:CI16">IF(OR(ISBLANK(AJ9),ISBLANK(AL9)),"N/A",IF(ABS((AL9-AJ9)/AJ9)&gt;0.25,"&gt; 25%","ok"))</f>
        <v>N/A</v>
      </c>
      <c r="CJ9" s="856"/>
      <c r="CK9" s="856" t="str">
        <f aca="true" t="shared" si="14" ref="CK9:CK16">IF(OR(ISBLANK(AL9),ISBLANK(AN9)),"N/A",IF(ABS((AN9-AL9)/AL9)&gt;0.25,"&gt; 25%","ok"))</f>
        <v>N/A</v>
      </c>
      <c r="CL9" s="856"/>
      <c r="CM9" s="856" t="str">
        <f aca="true" t="shared" si="15" ref="CM9:CM16">IF(OR(ISBLANK(AN9),ISBLANK(AP9)),"N/A",IF(ABS((AP9-AN9)/AN9)&gt;0.25,"&gt; 25%","ok"))</f>
        <v>N/A</v>
      </c>
      <c r="CN9" s="856"/>
      <c r="CO9" s="856" t="str">
        <f aca="true" t="shared" si="16" ref="CO9:CO16">IF(OR(ISBLANK(AP9),ISBLANK(AR9)),"N/A",IF(ABS((AR9-AP9)/AP9)&gt;0.25,"&gt; 25%","ok"))</f>
        <v>N/A</v>
      </c>
      <c r="CP9" s="856"/>
      <c r="CQ9" s="856" t="str">
        <f aca="true" t="shared" si="17" ref="CQ9:CQ16">IF(OR(ISBLANK(AR9),ISBLANK(AT9)),"N/A",IF(ABS((AT9-AR9)/AR9)&gt;0.25,"&gt; 25%","ok"))</f>
        <v>N/A</v>
      </c>
      <c r="CR9" s="856"/>
      <c r="CS9" s="856" t="str">
        <f aca="true" t="shared" si="18" ref="CS9:CS16">IF(OR(ISBLANK(AT9),ISBLANK(AV9)),"N/A",IF(ABS((AV9-AT9)/AT9)&gt;0.25,"&gt; 25%","ok"))</f>
        <v>N/A</v>
      </c>
    </row>
    <row r="10" spans="2:97" ht="23.25" customHeight="1">
      <c r="B10" s="338">
        <v>372</v>
      </c>
      <c r="C10" s="625">
        <v>2</v>
      </c>
      <c r="D10" s="74" t="s">
        <v>243</v>
      </c>
      <c r="E10" s="628" t="s">
        <v>27</v>
      </c>
      <c r="F10" s="632"/>
      <c r="G10" s="581"/>
      <c r="H10" s="632"/>
      <c r="I10" s="581"/>
      <c r="J10" s="632"/>
      <c r="K10" s="581"/>
      <c r="L10" s="632"/>
      <c r="M10" s="581"/>
      <c r="N10" s="632"/>
      <c r="O10" s="581"/>
      <c r="P10" s="632"/>
      <c r="Q10" s="581"/>
      <c r="R10" s="632"/>
      <c r="S10" s="581"/>
      <c r="T10" s="632"/>
      <c r="U10" s="581"/>
      <c r="V10" s="632"/>
      <c r="W10" s="581"/>
      <c r="X10" s="632"/>
      <c r="Y10" s="581"/>
      <c r="Z10" s="632"/>
      <c r="AA10" s="581"/>
      <c r="AB10" s="632"/>
      <c r="AC10" s="581"/>
      <c r="AD10" s="632"/>
      <c r="AE10" s="581"/>
      <c r="AF10" s="632"/>
      <c r="AG10" s="581"/>
      <c r="AH10" s="632"/>
      <c r="AI10" s="581"/>
      <c r="AJ10" s="632"/>
      <c r="AK10" s="581"/>
      <c r="AL10" s="632"/>
      <c r="AM10" s="581"/>
      <c r="AN10" s="632"/>
      <c r="AO10" s="581"/>
      <c r="AP10" s="632"/>
      <c r="AQ10" s="581"/>
      <c r="AR10" s="632"/>
      <c r="AS10" s="581"/>
      <c r="AT10" s="632"/>
      <c r="AU10" s="581"/>
      <c r="AV10" s="632"/>
      <c r="AW10" s="581"/>
      <c r="AX10" s="100"/>
      <c r="AY10" s="73"/>
      <c r="AZ10" s="279">
        <v>2</v>
      </c>
      <c r="BA10" s="376" t="s">
        <v>28</v>
      </c>
      <c r="BB10" s="221" t="s">
        <v>27</v>
      </c>
      <c r="BC10" s="813" t="s">
        <v>0</v>
      </c>
      <c r="BD10" s="858"/>
      <c r="BE10" s="856" t="str">
        <f aca="true" t="shared" si="19" ref="BE10:BE16">IF(OR(ISBLANK(F10),ISBLANK(H10)),"N/A",IF(ABS((H10-F10)/F10)&gt;0.25,"&gt; 25%","ok"))</f>
        <v>N/A</v>
      </c>
      <c r="BF10" s="857"/>
      <c r="BG10" s="856" t="str">
        <f aca="true" t="shared" si="20" ref="BG10:BG16">IF(OR(ISBLANK(H10),ISBLANK(J10)),"N/A",IF(ABS((J10-H10)/H10)&gt;0.25,"&gt; 25%","ok"))</f>
        <v>N/A</v>
      </c>
      <c r="BH10" s="856"/>
      <c r="BI10" s="859" t="str">
        <f t="shared" si="0"/>
        <v>N/A</v>
      </c>
      <c r="BJ10" s="859"/>
      <c r="BK10" s="859" t="str">
        <f t="shared" si="1"/>
        <v>N/A</v>
      </c>
      <c r="BL10" s="859"/>
      <c r="BM10" s="859" t="str">
        <f t="shared" si="2"/>
        <v>N/A</v>
      </c>
      <c r="BN10" s="859"/>
      <c r="BO10" s="859" t="str">
        <f t="shared" si="3"/>
        <v>N/A</v>
      </c>
      <c r="BP10" s="859"/>
      <c r="BQ10" s="859" t="str">
        <f t="shared" si="4"/>
        <v>N/A</v>
      </c>
      <c r="BR10" s="859"/>
      <c r="BS10" s="859" t="str">
        <f t="shared" si="5"/>
        <v>N/A</v>
      </c>
      <c r="BT10" s="859"/>
      <c r="BU10" s="859" t="str">
        <f t="shared" si="6"/>
        <v>N/A</v>
      </c>
      <c r="BV10" s="859"/>
      <c r="BW10" s="859" t="str">
        <f t="shared" si="7"/>
        <v>N/A</v>
      </c>
      <c r="BX10" s="859"/>
      <c r="BY10" s="859" t="str">
        <f t="shared" si="8"/>
        <v>N/A</v>
      </c>
      <c r="BZ10" s="859"/>
      <c r="CA10" s="859" t="str">
        <f t="shared" si="9"/>
        <v>N/A</v>
      </c>
      <c r="CB10" s="859"/>
      <c r="CC10" s="859" t="str">
        <f t="shared" si="10"/>
        <v>N/A</v>
      </c>
      <c r="CD10" s="859"/>
      <c r="CE10" s="859" t="str">
        <f t="shared" si="11"/>
        <v>N/A</v>
      </c>
      <c r="CF10" s="859"/>
      <c r="CG10" s="859" t="str">
        <f t="shared" si="12"/>
        <v>N/A</v>
      </c>
      <c r="CH10" s="859"/>
      <c r="CI10" s="859" t="str">
        <f t="shared" si="13"/>
        <v>N/A</v>
      </c>
      <c r="CJ10" s="859"/>
      <c r="CK10" s="859" t="str">
        <f t="shared" si="14"/>
        <v>N/A</v>
      </c>
      <c r="CL10" s="859"/>
      <c r="CM10" s="859" t="str">
        <f t="shared" si="15"/>
        <v>N/A</v>
      </c>
      <c r="CN10" s="859"/>
      <c r="CO10" s="859" t="str">
        <f t="shared" si="16"/>
        <v>N/A</v>
      </c>
      <c r="CP10" s="859"/>
      <c r="CQ10" s="859" t="str">
        <f t="shared" si="17"/>
        <v>N/A</v>
      </c>
      <c r="CR10" s="859"/>
      <c r="CS10" s="859" t="str">
        <f t="shared" si="18"/>
        <v>N/A</v>
      </c>
    </row>
    <row r="11" spans="2:97" ht="19.5" customHeight="1">
      <c r="B11" s="338">
        <v>374</v>
      </c>
      <c r="C11" s="626">
        <v>3</v>
      </c>
      <c r="D11" s="74" t="s">
        <v>244</v>
      </c>
      <c r="E11" s="629" t="s">
        <v>27</v>
      </c>
      <c r="F11" s="632"/>
      <c r="G11" s="581"/>
      <c r="H11" s="632"/>
      <c r="I11" s="581"/>
      <c r="J11" s="632"/>
      <c r="K11" s="581"/>
      <c r="L11" s="632"/>
      <c r="M11" s="581"/>
      <c r="N11" s="632"/>
      <c r="O11" s="581"/>
      <c r="P11" s="632"/>
      <c r="Q11" s="581"/>
      <c r="R11" s="632"/>
      <c r="S11" s="581"/>
      <c r="T11" s="632"/>
      <c r="U11" s="581"/>
      <c r="V11" s="632"/>
      <c r="W11" s="581"/>
      <c r="X11" s="632"/>
      <c r="Y11" s="581"/>
      <c r="Z11" s="632"/>
      <c r="AA11" s="581"/>
      <c r="AB11" s="632"/>
      <c r="AC11" s="581"/>
      <c r="AD11" s="632"/>
      <c r="AE11" s="581"/>
      <c r="AF11" s="632"/>
      <c r="AG11" s="581"/>
      <c r="AH11" s="632">
        <v>27</v>
      </c>
      <c r="AI11" s="581"/>
      <c r="AJ11" s="632"/>
      <c r="AK11" s="581"/>
      <c r="AL11" s="632"/>
      <c r="AM11" s="581"/>
      <c r="AN11" s="632"/>
      <c r="AO11" s="581"/>
      <c r="AP11" s="632"/>
      <c r="AQ11" s="581"/>
      <c r="AR11" s="632"/>
      <c r="AS11" s="581"/>
      <c r="AT11" s="632"/>
      <c r="AU11" s="581"/>
      <c r="AV11" s="632"/>
      <c r="AW11" s="581"/>
      <c r="AX11" s="100"/>
      <c r="AY11" s="73"/>
      <c r="AZ11" s="279">
        <v>3</v>
      </c>
      <c r="BA11" s="376" t="s">
        <v>48</v>
      </c>
      <c r="BB11" s="221" t="s">
        <v>27</v>
      </c>
      <c r="BC11" s="813" t="s">
        <v>0</v>
      </c>
      <c r="BD11" s="858"/>
      <c r="BE11" s="856" t="str">
        <f t="shared" si="19"/>
        <v>N/A</v>
      </c>
      <c r="BF11" s="857"/>
      <c r="BG11" s="856" t="str">
        <f t="shared" si="20"/>
        <v>N/A</v>
      </c>
      <c r="BH11" s="856"/>
      <c r="BI11" s="856" t="str">
        <f t="shared" si="0"/>
        <v>N/A</v>
      </c>
      <c r="BJ11" s="856"/>
      <c r="BK11" s="856" t="str">
        <f t="shared" si="1"/>
        <v>N/A</v>
      </c>
      <c r="BL11" s="856"/>
      <c r="BM11" s="856" t="str">
        <f t="shared" si="2"/>
        <v>N/A</v>
      </c>
      <c r="BN11" s="856"/>
      <c r="BO11" s="856" t="str">
        <f t="shared" si="3"/>
        <v>N/A</v>
      </c>
      <c r="BP11" s="856"/>
      <c r="BQ11" s="856" t="str">
        <f t="shared" si="4"/>
        <v>N/A</v>
      </c>
      <c r="BR11" s="856"/>
      <c r="BS11" s="856" t="str">
        <f t="shared" si="5"/>
        <v>N/A</v>
      </c>
      <c r="BT11" s="856"/>
      <c r="BU11" s="856" t="str">
        <f t="shared" si="6"/>
        <v>N/A</v>
      </c>
      <c r="BV11" s="856"/>
      <c r="BW11" s="856" t="str">
        <f t="shared" si="7"/>
        <v>N/A</v>
      </c>
      <c r="BX11" s="856"/>
      <c r="BY11" s="856" t="str">
        <f t="shared" si="8"/>
        <v>N/A</v>
      </c>
      <c r="BZ11" s="856"/>
      <c r="CA11" s="856" t="str">
        <f t="shared" si="9"/>
        <v>N/A</v>
      </c>
      <c r="CB11" s="856"/>
      <c r="CC11" s="856" t="str">
        <f t="shared" si="10"/>
        <v>N/A</v>
      </c>
      <c r="CD11" s="856"/>
      <c r="CE11" s="856" t="str">
        <f t="shared" si="11"/>
        <v>N/A</v>
      </c>
      <c r="CF11" s="856"/>
      <c r="CG11" s="856" t="str">
        <f t="shared" si="12"/>
        <v>N/A</v>
      </c>
      <c r="CH11" s="856"/>
      <c r="CI11" s="856" t="str">
        <f t="shared" si="13"/>
        <v>N/A</v>
      </c>
      <c r="CJ11" s="856"/>
      <c r="CK11" s="856" t="str">
        <f t="shared" si="14"/>
        <v>N/A</v>
      </c>
      <c r="CL11" s="856"/>
      <c r="CM11" s="856" t="str">
        <f t="shared" si="15"/>
        <v>N/A</v>
      </c>
      <c r="CN11" s="856"/>
      <c r="CO11" s="856" t="str">
        <f t="shared" si="16"/>
        <v>N/A</v>
      </c>
      <c r="CP11" s="856"/>
      <c r="CQ11" s="856" t="str">
        <f t="shared" si="17"/>
        <v>N/A</v>
      </c>
      <c r="CR11" s="856"/>
      <c r="CS11" s="856" t="str">
        <f t="shared" si="18"/>
        <v>N/A</v>
      </c>
    </row>
    <row r="12" spans="2:97" ht="28.5" customHeight="1">
      <c r="B12" s="338">
        <v>415</v>
      </c>
      <c r="C12" s="625">
        <v>4</v>
      </c>
      <c r="D12" s="74" t="s">
        <v>245</v>
      </c>
      <c r="E12" s="628" t="s">
        <v>27</v>
      </c>
      <c r="F12" s="632"/>
      <c r="G12" s="581"/>
      <c r="H12" s="632"/>
      <c r="I12" s="581"/>
      <c r="J12" s="632"/>
      <c r="K12" s="581"/>
      <c r="L12" s="632"/>
      <c r="M12" s="581"/>
      <c r="N12" s="632"/>
      <c r="O12" s="581"/>
      <c r="P12" s="632"/>
      <c r="Q12" s="581"/>
      <c r="R12" s="632"/>
      <c r="S12" s="581"/>
      <c r="T12" s="632"/>
      <c r="U12" s="581"/>
      <c r="V12" s="632"/>
      <c r="W12" s="581"/>
      <c r="X12" s="632"/>
      <c r="Y12" s="581"/>
      <c r="Z12" s="632"/>
      <c r="AA12" s="581"/>
      <c r="AB12" s="632"/>
      <c r="AC12" s="581"/>
      <c r="AD12" s="632"/>
      <c r="AE12" s="581"/>
      <c r="AF12" s="632"/>
      <c r="AG12" s="581"/>
      <c r="AH12" s="632"/>
      <c r="AI12" s="581"/>
      <c r="AJ12" s="632"/>
      <c r="AK12" s="581"/>
      <c r="AL12" s="632"/>
      <c r="AM12" s="581"/>
      <c r="AN12" s="632"/>
      <c r="AO12" s="581"/>
      <c r="AP12" s="632"/>
      <c r="AQ12" s="581"/>
      <c r="AR12" s="632"/>
      <c r="AS12" s="581"/>
      <c r="AT12" s="632"/>
      <c r="AU12" s="581"/>
      <c r="AV12" s="632"/>
      <c r="AW12" s="581"/>
      <c r="AX12" s="100"/>
      <c r="AY12" s="73"/>
      <c r="AZ12" s="279">
        <v>4</v>
      </c>
      <c r="BA12" s="376" t="s">
        <v>17</v>
      </c>
      <c r="BB12" s="221" t="s">
        <v>27</v>
      </c>
      <c r="BC12" s="813" t="s">
        <v>0</v>
      </c>
      <c r="BD12" s="858"/>
      <c r="BE12" s="856" t="str">
        <f t="shared" si="19"/>
        <v>N/A</v>
      </c>
      <c r="BF12" s="857"/>
      <c r="BG12" s="856" t="str">
        <f t="shared" si="20"/>
        <v>N/A</v>
      </c>
      <c r="BH12" s="856"/>
      <c r="BI12" s="856" t="str">
        <f t="shared" si="0"/>
        <v>N/A</v>
      </c>
      <c r="BJ12" s="856"/>
      <c r="BK12" s="856" t="str">
        <f t="shared" si="1"/>
        <v>N/A</v>
      </c>
      <c r="BL12" s="856"/>
      <c r="BM12" s="856" t="str">
        <f t="shared" si="2"/>
        <v>N/A</v>
      </c>
      <c r="BN12" s="856"/>
      <c r="BO12" s="856" t="str">
        <f t="shared" si="3"/>
        <v>N/A</v>
      </c>
      <c r="BP12" s="856"/>
      <c r="BQ12" s="856" t="str">
        <f t="shared" si="4"/>
        <v>N/A</v>
      </c>
      <c r="BR12" s="856"/>
      <c r="BS12" s="856" t="str">
        <f t="shared" si="5"/>
        <v>N/A</v>
      </c>
      <c r="BT12" s="856"/>
      <c r="BU12" s="856" t="str">
        <f t="shared" si="6"/>
        <v>N/A</v>
      </c>
      <c r="BV12" s="856"/>
      <c r="BW12" s="856" t="str">
        <f t="shared" si="7"/>
        <v>N/A</v>
      </c>
      <c r="BX12" s="856"/>
      <c r="BY12" s="856" t="str">
        <f t="shared" si="8"/>
        <v>N/A</v>
      </c>
      <c r="BZ12" s="856"/>
      <c r="CA12" s="856" t="str">
        <f t="shared" si="9"/>
        <v>N/A</v>
      </c>
      <c r="CB12" s="856"/>
      <c r="CC12" s="856" t="str">
        <f t="shared" si="10"/>
        <v>N/A</v>
      </c>
      <c r="CD12" s="856"/>
      <c r="CE12" s="856" t="str">
        <f t="shared" si="11"/>
        <v>N/A</v>
      </c>
      <c r="CF12" s="856"/>
      <c r="CG12" s="856" t="str">
        <f t="shared" si="12"/>
        <v>N/A</v>
      </c>
      <c r="CH12" s="856"/>
      <c r="CI12" s="856" t="str">
        <f t="shared" si="13"/>
        <v>N/A</v>
      </c>
      <c r="CJ12" s="856"/>
      <c r="CK12" s="856" t="str">
        <f t="shared" si="14"/>
        <v>N/A</v>
      </c>
      <c r="CL12" s="856"/>
      <c r="CM12" s="856" t="str">
        <f t="shared" si="15"/>
        <v>N/A</v>
      </c>
      <c r="CN12" s="856"/>
      <c r="CO12" s="856" t="str">
        <f t="shared" si="16"/>
        <v>N/A</v>
      </c>
      <c r="CP12" s="856"/>
      <c r="CQ12" s="856" t="str">
        <f t="shared" si="17"/>
        <v>N/A</v>
      </c>
      <c r="CR12" s="856"/>
      <c r="CS12" s="856" t="str">
        <f t="shared" si="18"/>
        <v>N/A</v>
      </c>
    </row>
    <row r="13" spans="2:97" ht="19.5" customHeight="1">
      <c r="B13" s="338">
        <v>419</v>
      </c>
      <c r="C13" s="626">
        <v>5</v>
      </c>
      <c r="D13" s="74" t="s">
        <v>246</v>
      </c>
      <c r="E13" s="629" t="s">
        <v>27</v>
      </c>
      <c r="F13" s="632"/>
      <c r="G13" s="581"/>
      <c r="H13" s="632"/>
      <c r="I13" s="581"/>
      <c r="J13" s="632"/>
      <c r="K13" s="581"/>
      <c r="L13" s="632"/>
      <c r="M13" s="581"/>
      <c r="N13" s="632"/>
      <c r="O13" s="581"/>
      <c r="P13" s="632"/>
      <c r="Q13" s="581"/>
      <c r="R13" s="632"/>
      <c r="S13" s="581"/>
      <c r="T13" s="632"/>
      <c r="U13" s="581"/>
      <c r="V13" s="632"/>
      <c r="W13" s="581"/>
      <c r="X13" s="632"/>
      <c r="Y13" s="581"/>
      <c r="Z13" s="632"/>
      <c r="AA13" s="581"/>
      <c r="AB13" s="632"/>
      <c r="AC13" s="581"/>
      <c r="AD13" s="632"/>
      <c r="AE13" s="581"/>
      <c r="AF13" s="632"/>
      <c r="AG13" s="581"/>
      <c r="AH13" s="632"/>
      <c r="AI13" s="581"/>
      <c r="AJ13" s="632"/>
      <c r="AK13" s="581"/>
      <c r="AL13" s="632"/>
      <c r="AM13" s="581"/>
      <c r="AN13" s="632"/>
      <c r="AO13" s="581"/>
      <c r="AP13" s="632"/>
      <c r="AQ13" s="581"/>
      <c r="AR13" s="632"/>
      <c r="AS13" s="581"/>
      <c r="AT13" s="632"/>
      <c r="AU13" s="581"/>
      <c r="AV13" s="632"/>
      <c r="AW13" s="581"/>
      <c r="AX13" s="100"/>
      <c r="AY13" s="73"/>
      <c r="AZ13" s="279">
        <v>5</v>
      </c>
      <c r="BA13" s="376" t="s">
        <v>56</v>
      </c>
      <c r="BB13" s="221" t="s">
        <v>27</v>
      </c>
      <c r="BC13" s="813" t="s">
        <v>0</v>
      </c>
      <c r="BD13" s="858"/>
      <c r="BE13" s="856" t="str">
        <f t="shared" si="19"/>
        <v>N/A</v>
      </c>
      <c r="BF13" s="857"/>
      <c r="BG13" s="856" t="str">
        <f t="shared" si="20"/>
        <v>N/A</v>
      </c>
      <c r="BH13" s="856"/>
      <c r="BI13" s="856" t="str">
        <f t="shared" si="0"/>
        <v>N/A</v>
      </c>
      <c r="BJ13" s="856"/>
      <c r="BK13" s="856" t="str">
        <f t="shared" si="1"/>
        <v>N/A</v>
      </c>
      <c r="BL13" s="856"/>
      <c r="BM13" s="856" t="str">
        <f t="shared" si="2"/>
        <v>N/A</v>
      </c>
      <c r="BN13" s="856"/>
      <c r="BO13" s="856" t="str">
        <f t="shared" si="3"/>
        <v>N/A</v>
      </c>
      <c r="BP13" s="856"/>
      <c r="BQ13" s="856" t="str">
        <f t="shared" si="4"/>
        <v>N/A</v>
      </c>
      <c r="BR13" s="856"/>
      <c r="BS13" s="856" t="str">
        <f t="shared" si="5"/>
        <v>N/A</v>
      </c>
      <c r="BT13" s="856"/>
      <c r="BU13" s="856" t="str">
        <f t="shared" si="6"/>
        <v>N/A</v>
      </c>
      <c r="BV13" s="856"/>
      <c r="BW13" s="856" t="str">
        <f t="shared" si="7"/>
        <v>N/A</v>
      </c>
      <c r="BX13" s="856"/>
      <c r="BY13" s="856" t="str">
        <f t="shared" si="8"/>
        <v>N/A</v>
      </c>
      <c r="BZ13" s="856"/>
      <c r="CA13" s="856" t="str">
        <f t="shared" si="9"/>
        <v>N/A</v>
      </c>
      <c r="CB13" s="856"/>
      <c r="CC13" s="856" t="str">
        <f t="shared" si="10"/>
        <v>N/A</v>
      </c>
      <c r="CD13" s="856"/>
      <c r="CE13" s="856" t="str">
        <f t="shared" si="11"/>
        <v>N/A</v>
      </c>
      <c r="CF13" s="856"/>
      <c r="CG13" s="856" t="str">
        <f t="shared" si="12"/>
        <v>N/A</v>
      </c>
      <c r="CH13" s="856"/>
      <c r="CI13" s="856" t="str">
        <f t="shared" si="13"/>
        <v>N/A</v>
      </c>
      <c r="CJ13" s="856"/>
      <c r="CK13" s="856" t="str">
        <f t="shared" si="14"/>
        <v>N/A</v>
      </c>
      <c r="CL13" s="856"/>
      <c r="CM13" s="856" t="str">
        <f t="shared" si="15"/>
        <v>N/A</v>
      </c>
      <c r="CN13" s="856"/>
      <c r="CO13" s="856" t="str">
        <f t="shared" si="16"/>
        <v>N/A</v>
      </c>
      <c r="CP13" s="856"/>
      <c r="CQ13" s="856" t="str">
        <f t="shared" si="17"/>
        <v>N/A</v>
      </c>
      <c r="CR13" s="856"/>
      <c r="CS13" s="856" t="str">
        <f t="shared" si="18"/>
        <v>N/A</v>
      </c>
    </row>
    <row r="14" spans="2:97" ht="27.75" customHeight="1">
      <c r="B14" s="338">
        <v>2810</v>
      </c>
      <c r="C14" s="625">
        <v>6</v>
      </c>
      <c r="D14" s="74" t="s">
        <v>247</v>
      </c>
      <c r="E14" s="628" t="s">
        <v>27</v>
      </c>
      <c r="F14" s="632"/>
      <c r="G14" s="581"/>
      <c r="H14" s="632"/>
      <c r="I14" s="581"/>
      <c r="J14" s="632"/>
      <c r="K14" s="581"/>
      <c r="L14" s="632"/>
      <c r="M14" s="581"/>
      <c r="N14" s="632"/>
      <c r="O14" s="581"/>
      <c r="P14" s="632"/>
      <c r="Q14" s="581"/>
      <c r="R14" s="632"/>
      <c r="S14" s="581"/>
      <c r="T14" s="632"/>
      <c r="U14" s="581"/>
      <c r="V14" s="632"/>
      <c r="W14" s="581"/>
      <c r="X14" s="632"/>
      <c r="Y14" s="581"/>
      <c r="Z14" s="632"/>
      <c r="AA14" s="581"/>
      <c r="AB14" s="632"/>
      <c r="AC14" s="581"/>
      <c r="AD14" s="632"/>
      <c r="AE14" s="581"/>
      <c r="AF14" s="632"/>
      <c r="AG14" s="581"/>
      <c r="AH14" s="632"/>
      <c r="AI14" s="581"/>
      <c r="AJ14" s="632"/>
      <c r="AK14" s="581"/>
      <c r="AL14" s="632"/>
      <c r="AM14" s="581"/>
      <c r="AN14" s="632"/>
      <c r="AO14" s="581"/>
      <c r="AP14" s="632"/>
      <c r="AQ14" s="581"/>
      <c r="AR14" s="632"/>
      <c r="AS14" s="581"/>
      <c r="AT14" s="632"/>
      <c r="AU14" s="581"/>
      <c r="AV14" s="632"/>
      <c r="AW14" s="581"/>
      <c r="AX14" s="100"/>
      <c r="AY14" s="73"/>
      <c r="AZ14" s="279">
        <v>6</v>
      </c>
      <c r="BA14" s="376" t="s">
        <v>93</v>
      </c>
      <c r="BB14" s="221" t="s">
        <v>27</v>
      </c>
      <c r="BC14" s="813" t="s">
        <v>0</v>
      </c>
      <c r="BD14" s="858"/>
      <c r="BE14" s="856" t="str">
        <f t="shared" si="19"/>
        <v>N/A</v>
      </c>
      <c r="BF14" s="857"/>
      <c r="BG14" s="856" t="str">
        <f t="shared" si="20"/>
        <v>N/A</v>
      </c>
      <c r="BH14" s="856"/>
      <c r="BI14" s="856" t="str">
        <f t="shared" si="0"/>
        <v>N/A</v>
      </c>
      <c r="BJ14" s="856"/>
      <c r="BK14" s="856" t="str">
        <f t="shared" si="1"/>
        <v>N/A</v>
      </c>
      <c r="BL14" s="856"/>
      <c r="BM14" s="856" t="str">
        <f t="shared" si="2"/>
        <v>N/A</v>
      </c>
      <c r="BN14" s="856"/>
      <c r="BO14" s="856" t="str">
        <f t="shared" si="3"/>
        <v>N/A</v>
      </c>
      <c r="BP14" s="856"/>
      <c r="BQ14" s="856" t="str">
        <f t="shared" si="4"/>
        <v>N/A</v>
      </c>
      <c r="BR14" s="856"/>
      <c r="BS14" s="856" t="str">
        <f t="shared" si="5"/>
        <v>N/A</v>
      </c>
      <c r="BT14" s="856"/>
      <c r="BU14" s="856" t="str">
        <f t="shared" si="6"/>
        <v>N/A</v>
      </c>
      <c r="BV14" s="856"/>
      <c r="BW14" s="856" t="str">
        <f t="shared" si="7"/>
        <v>N/A</v>
      </c>
      <c r="BX14" s="856"/>
      <c r="BY14" s="856" t="str">
        <f t="shared" si="8"/>
        <v>N/A</v>
      </c>
      <c r="BZ14" s="856"/>
      <c r="CA14" s="856" t="str">
        <f t="shared" si="9"/>
        <v>N/A</v>
      </c>
      <c r="CB14" s="856"/>
      <c r="CC14" s="856" t="str">
        <f t="shared" si="10"/>
        <v>N/A</v>
      </c>
      <c r="CD14" s="856"/>
      <c r="CE14" s="856" t="str">
        <f t="shared" si="11"/>
        <v>N/A</v>
      </c>
      <c r="CF14" s="856"/>
      <c r="CG14" s="856" t="str">
        <f t="shared" si="12"/>
        <v>N/A</v>
      </c>
      <c r="CH14" s="856"/>
      <c r="CI14" s="856" t="str">
        <f t="shared" si="13"/>
        <v>N/A</v>
      </c>
      <c r="CJ14" s="856"/>
      <c r="CK14" s="856" t="str">
        <f t="shared" si="14"/>
        <v>N/A</v>
      </c>
      <c r="CL14" s="856"/>
      <c r="CM14" s="856" t="str">
        <f t="shared" si="15"/>
        <v>N/A</v>
      </c>
      <c r="CN14" s="856"/>
      <c r="CO14" s="856" t="str">
        <f t="shared" si="16"/>
        <v>N/A</v>
      </c>
      <c r="CP14" s="856"/>
      <c r="CQ14" s="856" t="str">
        <f t="shared" si="17"/>
        <v>N/A</v>
      </c>
      <c r="CR14" s="856"/>
      <c r="CS14" s="856" t="str">
        <f t="shared" si="18"/>
        <v>N/A</v>
      </c>
    </row>
    <row r="15" spans="2:97" ht="23.25" customHeight="1">
      <c r="B15" s="338">
        <v>2867</v>
      </c>
      <c r="C15" s="625">
        <v>7</v>
      </c>
      <c r="D15" s="74" t="s">
        <v>248</v>
      </c>
      <c r="E15" s="628" t="s">
        <v>27</v>
      </c>
      <c r="F15" s="632">
        <v>424.5</v>
      </c>
      <c r="G15" s="581"/>
      <c r="H15" s="632">
        <v>452.399993896484</v>
      </c>
      <c r="I15" s="581"/>
      <c r="J15" s="632">
        <v>482.299987792969</v>
      </c>
      <c r="K15" s="581"/>
      <c r="L15" s="632">
        <v>514.299987792969</v>
      </c>
      <c r="M15" s="581"/>
      <c r="N15" s="632">
        <v>548.5</v>
      </c>
      <c r="O15" s="581"/>
      <c r="P15" s="632">
        <v>585</v>
      </c>
      <c r="Q15" s="581"/>
      <c r="R15" s="632">
        <v>624</v>
      </c>
      <c r="S15" s="581"/>
      <c r="T15" s="632">
        <v>665.700012207031</v>
      </c>
      <c r="U15" s="581"/>
      <c r="V15" s="632">
        <v>710.400024414062</v>
      </c>
      <c r="W15" s="581"/>
      <c r="X15" s="632">
        <v>758.099975585938</v>
      </c>
      <c r="Y15" s="581"/>
      <c r="Z15" s="632"/>
      <c r="AA15" s="581"/>
      <c r="AB15" s="632"/>
      <c r="AC15" s="581"/>
      <c r="AD15" s="632"/>
      <c r="AE15" s="581"/>
      <c r="AF15" s="632"/>
      <c r="AG15" s="581"/>
      <c r="AH15" s="632"/>
      <c r="AI15" s="581"/>
      <c r="AJ15" s="632"/>
      <c r="AK15" s="581"/>
      <c r="AL15" s="632"/>
      <c r="AM15" s="581"/>
      <c r="AN15" s="632"/>
      <c r="AO15" s="581"/>
      <c r="AP15" s="632"/>
      <c r="AQ15" s="581"/>
      <c r="AR15" s="632"/>
      <c r="AS15" s="581"/>
      <c r="AT15" s="632"/>
      <c r="AU15" s="581"/>
      <c r="AV15" s="632"/>
      <c r="AW15" s="581"/>
      <c r="AX15" s="122"/>
      <c r="AY15" s="73"/>
      <c r="AZ15" s="279">
        <v>7</v>
      </c>
      <c r="BA15" s="376" t="s">
        <v>29</v>
      </c>
      <c r="BB15" s="221" t="s">
        <v>27</v>
      </c>
      <c r="BC15" s="813" t="s">
        <v>0</v>
      </c>
      <c r="BD15" s="858"/>
      <c r="BE15" s="856" t="str">
        <f t="shared" si="19"/>
        <v>ok</v>
      </c>
      <c r="BF15" s="857"/>
      <c r="BG15" s="856" t="str">
        <f t="shared" si="20"/>
        <v>ok</v>
      </c>
      <c r="BH15" s="856"/>
      <c r="BI15" s="856" t="str">
        <f t="shared" si="0"/>
        <v>ok</v>
      </c>
      <c r="BJ15" s="856"/>
      <c r="BK15" s="856" t="str">
        <f t="shared" si="1"/>
        <v>ok</v>
      </c>
      <c r="BL15" s="856"/>
      <c r="BM15" s="856" t="str">
        <f t="shared" si="2"/>
        <v>ok</v>
      </c>
      <c r="BN15" s="856"/>
      <c r="BO15" s="856" t="str">
        <f t="shared" si="3"/>
        <v>ok</v>
      </c>
      <c r="BP15" s="856"/>
      <c r="BQ15" s="856" t="str">
        <f t="shared" si="4"/>
        <v>ok</v>
      </c>
      <c r="BR15" s="856"/>
      <c r="BS15" s="856" t="str">
        <f t="shared" si="5"/>
        <v>ok</v>
      </c>
      <c r="BT15" s="856"/>
      <c r="BU15" s="856" t="str">
        <f t="shared" si="6"/>
        <v>ok</v>
      </c>
      <c r="BV15" s="856"/>
      <c r="BW15" s="856" t="str">
        <f t="shared" si="7"/>
        <v>N/A</v>
      </c>
      <c r="BX15" s="856"/>
      <c r="BY15" s="856" t="str">
        <f t="shared" si="8"/>
        <v>N/A</v>
      </c>
      <c r="BZ15" s="856"/>
      <c r="CA15" s="856" t="str">
        <f t="shared" si="9"/>
        <v>N/A</v>
      </c>
      <c r="CB15" s="856"/>
      <c r="CC15" s="856" t="str">
        <f t="shared" si="10"/>
        <v>N/A</v>
      </c>
      <c r="CD15" s="856"/>
      <c r="CE15" s="856" t="str">
        <f t="shared" si="11"/>
        <v>N/A</v>
      </c>
      <c r="CF15" s="856"/>
      <c r="CG15" s="856" t="str">
        <f t="shared" si="12"/>
        <v>N/A</v>
      </c>
      <c r="CH15" s="856"/>
      <c r="CI15" s="856" t="str">
        <f t="shared" si="13"/>
        <v>N/A</v>
      </c>
      <c r="CJ15" s="856"/>
      <c r="CK15" s="856" t="str">
        <f t="shared" si="14"/>
        <v>N/A</v>
      </c>
      <c r="CL15" s="856"/>
      <c r="CM15" s="856" t="str">
        <f t="shared" si="15"/>
        <v>N/A</v>
      </c>
      <c r="CN15" s="856"/>
      <c r="CO15" s="856" t="str">
        <f t="shared" si="16"/>
        <v>N/A</v>
      </c>
      <c r="CP15" s="856"/>
      <c r="CQ15" s="856" t="str">
        <f t="shared" si="17"/>
        <v>N/A</v>
      </c>
      <c r="CR15" s="856"/>
      <c r="CS15" s="856" t="str">
        <f t="shared" si="18"/>
        <v>N/A</v>
      </c>
    </row>
    <row r="16" spans="1:97" ht="23.25" customHeight="1">
      <c r="A16" s="336" t="s">
        <v>34</v>
      </c>
      <c r="B16" s="338">
        <v>351</v>
      </c>
      <c r="C16" s="627">
        <v>8</v>
      </c>
      <c r="D16" s="76" t="s">
        <v>249</v>
      </c>
      <c r="E16" s="630" t="s">
        <v>27</v>
      </c>
      <c r="F16" s="657"/>
      <c r="G16" s="583"/>
      <c r="H16" s="657"/>
      <c r="I16" s="583"/>
      <c r="J16" s="657"/>
      <c r="K16" s="583"/>
      <c r="L16" s="657"/>
      <c r="M16" s="583"/>
      <c r="N16" s="657"/>
      <c r="O16" s="583"/>
      <c r="P16" s="657"/>
      <c r="Q16" s="583"/>
      <c r="R16" s="657"/>
      <c r="S16" s="583"/>
      <c r="T16" s="657"/>
      <c r="U16" s="583"/>
      <c r="V16" s="657"/>
      <c r="W16" s="583"/>
      <c r="X16" s="657"/>
      <c r="Y16" s="583"/>
      <c r="Z16" s="657"/>
      <c r="AA16" s="583"/>
      <c r="AB16" s="657"/>
      <c r="AC16" s="583"/>
      <c r="AD16" s="657"/>
      <c r="AE16" s="583"/>
      <c r="AF16" s="657"/>
      <c r="AG16" s="583"/>
      <c r="AH16" s="657"/>
      <c r="AI16" s="583"/>
      <c r="AJ16" s="657"/>
      <c r="AK16" s="583"/>
      <c r="AL16" s="657"/>
      <c r="AM16" s="583"/>
      <c r="AN16" s="657"/>
      <c r="AO16" s="583"/>
      <c r="AP16" s="657"/>
      <c r="AQ16" s="583"/>
      <c r="AR16" s="657"/>
      <c r="AS16" s="583"/>
      <c r="AT16" s="657"/>
      <c r="AU16" s="583"/>
      <c r="AV16" s="657"/>
      <c r="AW16" s="584"/>
      <c r="AX16" s="122"/>
      <c r="AY16" s="73"/>
      <c r="AZ16" s="312">
        <v>8</v>
      </c>
      <c r="BA16" s="375" t="s">
        <v>71</v>
      </c>
      <c r="BB16" s="282" t="s">
        <v>27</v>
      </c>
      <c r="BC16" s="814" t="s">
        <v>0</v>
      </c>
      <c r="BD16" s="860"/>
      <c r="BE16" s="856" t="str">
        <f t="shared" si="19"/>
        <v>N/A</v>
      </c>
      <c r="BF16" s="857"/>
      <c r="BG16" s="856" t="str">
        <f t="shared" si="20"/>
        <v>N/A</v>
      </c>
      <c r="BH16" s="856"/>
      <c r="BI16" s="861" t="str">
        <f t="shared" si="0"/>
        <v>N/A</v>
      </c>
      <c r="BJ16" s="861"/>
      <c r="BK16" s="861" t="str">
        <f t="shared" si="1"/>
        <v>N/A</v>
      </c>
      <c r="BL16" s="861"/>
      <c r="BM16" s="861" t="str">
        <f t="shared" si="2"/>
        <v>N/A</v>
      </c>
      <c r="BN16" s="861"/>
      <c r="BO16" s="861" t="str">
        <f t="shared" si="3"/>
        <v>N/A</v>
      </c>
      <c r="BP16" s="861"/>
      <c r="BQ16" s="861" t="str">
        <f t="shared" si="4"/>
        <v>N/A</v>
      </c>
      <c r="BR16" s="861"/>
      <c r="BS16" s="861" t="str">
        <f t="shared" si="5"/>
        <v>N/A</v>
      </c>
      <c r="BT16" s="861"/>
      <c r="BU16" s="861" t="str">
        <f t="shared" si="6"/>
        <v>N/A</v>
      </c>
      <c r="BV16" s="861"/>
      <c r="BW16" s="861" t="str">
        <f t="shared" si="7"/>
        <v>N/A</v>
      </c>
      <c r="BX16" s="861"/>
      <c r="BY16" s="861" t="str">
        <f t="shared" si="8"/>
        <v>N/A</v>
      </c>
      <c r="BZ16" s="861"/>
      <c r="CA16" s="861" t="str">
        <f t="shared" si="9"/>
        <v>N/A</v>
      </c>
      <c r="CB16" s="861"/>
      <c r="CC16" s="861" t="str">
        <f t="shared" si="10"/>
        <v>N/A</v>
      </c>
      <c r="CD16" s="861"/>
      <c r="CE16" s="861" t="str">
        <f t="shared" si="11"/>
        <v>N/A</v>
      </c>
      <c r="CF16" s="861"/>
      <c r="CG16" s="861" t="str">
        <f t="shared" si="12"/>
        <v>N/A</v>
      </c>
      <c r="CH16" s="861"/>
      <c r="CI16" s="861" t="str">
        <f t="shared" si="13"/>
        <v>N/A</v>
      </c>
      <c r="CJ16" s="861"/>
      <c r="CK16" s="861" t="str">
        <f t="shared" si="14"/>
        <v>N/A</v>
      </c>
      <c r="CL16" s="861"/>
      <c r="CM16" s="861" t="str">
        <f t="shared" si="15"/>
        <v>N/A</v>
      </c>
      <c r="CN16" s="861"/>
      <c r="CO16" s="861" t="str">
        <f t="shared" si="16"/>
        <v>N/A</v>
      </c>
      <c r="CP16" s="861"/>
      <c r="CQ16" s="861" t="str">
        <f t="shared" si="17"/>
        <v>N/A</v>
      </c>
      <c r="CR16" s="861"/>
      <c r="CS16" s="861" t="str">
        <f t="shared" si="18"/>
        <v>N/A</v>
      </c>
    </row>
    <row r="17" spans="1:97" s="403" customFormat="1" ht="3.75" customHeight="1">
      <c r="A17" s="336"/>
      <c r="B17" s="446">
        <v>4000</v>
      </c>
      <c r="C17" s="422">
        <v>9</v>
      </c>
      <c r="D17" s="422" t="s">
        <v>88</v>
      </c>
      <c r="E17" s="445" t="s">
        <v>89</v>
      </c>
      <c r="F17" s="423">
        <v>2960997705</v>
      </c>
      <c r="G17" s="424" t="s">
        <v>411</v>
      </c>
      <c r="H17" s="425">
        <v>3187582094</v>
      </c>
      <c r="I17" s="424" t="s">
        <v>411</v>
      </c>
      <c r="J17" s="425">
        <v>3605329529</v>
      </c>
      <c r="K17" s="424" t="s">
        <v>411</v>
      </c>
      <c r="L17" s="425">
        <v>4730140672</v>
      </c>
      <c r="M17" s="424" t="s">
        <v>411</v>
      </c>
      <c r="N17" s="425">
        <v>5441918173</v>
      </c>
      <c r="O17" s="424" t="s">
        <v>411</v>
      </c>
      <c r="P17" s="425">
        <v>6143908702</v>
      </c>
      <c r="Q17" s="424" t="s">
        <v>411</v>
      </c>
      <c r="R17" s="425">
        <v>6541603731</v>
      </c>
      <c r="S17" s="424" t="s">
        <v>411</v>
      </c>
      <c r="T17" s="425">
        <v>7615650002</v>
      </c>
      <c r="U17" s="424" t="s">
        <v>411</v>
      </c>
      <c r="V17" s="425">
        <v>9413334399</v>
      </c>
      <c r="W17" s="424" t="s">
        <v>411</v>
      </c>
      <c r="X17" s="425">
        <v>9412811573</v>
      </c>
      <c r="Y17" s="424" t="s">
        <v>411</v>
      </c>
      <c r="Z17" s="425">
        <v>10099765628</v>
      </c>
      <c r="AA17" s="424" t="s">
        <v>411</v>
      </c>
      <c r="AB17" s="425">
        <v>12064487597</v>
      </c>
      <c r="AC17" s="424" t="s">
        <v>411</v>
      </c>
      <c r="AD17" s="425">
        <v>12561733645</v>
      </c>
      <c r="AE17" s="424" t="s">
        <v>411</v>
      </c>
      <c r="AF17" s="425">
        <v>13440479418</v>
      </c>
      <c r="AG17" s="424" t="s">
        <v>411</v>
      </c>
      <c r="AH17" s="425">
        <v>13924470428</v>
      </c>
      <c r="AI17" s="424" t="s">
        <v>411</v>
      </c>
      <c r="AJ17" s="424">
        <v>11823207030</v>
      </c>
      <c r="AK17" s="424" t="s">
        <v>411</v>
      </c>
      <c r="AL17" s="426">
        <v>12833363044</v>
      </c>
      <c r="AM17" s="424" t="s">
        <v>411</v>
      </c>
      <c r="AN17" s="425">
        <v>14106955625</v>
      </c>
      <c r="AO17" s="511" t="s">
        <v>411</v>
      </c>
      <c r="AP17" s="425">
        <v>16059912074</v>
      </c>
      <c r="AQ17" s="511" t="s">
        <v>411</v>
      </c>
      <c r="AR17" s="425">
        <v>15990803210</v>
      </c>
      <c r="AS17" s="424" t="s">
        <v>411</v>
      </c>
      <c r="AT17" s="425">
        <v>17369059159</v>
      </c>
      <c r="AU17" s="424" t="s">
        <v>411</v>
      </c>
      <c r="AV17" s="425"/>
      <c r="AW17" s="424" t="s">
        <v>411</v>
      </c>
      <c r="AX17" s="404"/>
      <c r="AY17" s="405"/>
      <c r="AZ17" s="339"/>
      <c r="BA17" s="862"/>
      <c r="BB17" s="339"/>
      <c r="BC17" s="863"/>
      <c r="BD17" s="864"/>
      <c r="BE17" s="863"/>
      <c r="BF17" s="864"/>
      <c r="BG17" s="865"/>
      <c r="BH17" s="865"/>
      <c r="BI17" s="865"/>
      <c r="BJ17" s="865"/>
      <c r="BK17" s="865"/>
      <c r="BL17" s="865"/>
      <c r="BM17" s="865"/>
      <c r="BN17" s="865"/>
      <c r="BO17" s="865"/>
      <c r="BP17" s="865"/>
      <c r="BQ17" s="865"/>
      <c r="BR17" s="865"/>
      <c r="BS17" s="865"/>
      <c r="BT17" s="865"/>
      <c r="BU17" s="865"/>
      <c r="BV17" s="865"/>
      <c r="BW17" s="865"/>
      <c r="BX17" s="865"/>
      <c r="BY17" s="865"/>
      <c r="BZ17" s="865"/>
      <c r="CA17" s="865"/>
      <c r="CB17" s="865"/>
      <c r="CC17" s="865"/>
      <c r="CD17" s="865"/>
      <c r="CE17" s="865"/>
      <c r="CF17" s="864"/>
      <c r="CG17" s="865"/>
      <c r="CH17" s="865"/>
      <c r="CI17" s="865"/>
      <c r="CJ17" s="865"/>
      <c r="CK17" s="865"/>
      <c r="CL17" s="865"/>
      <c r="CM17" s="865"/>
      <c r="CN17" s="864"/>
      <c r="CO17" s="865"/>
      <c r="CP17" s="865"/>
      <c r="CQ17" s="865"/>
      <c r="CR17" s="865"/>
      <c r="CS17" s="865"/>
    </row>
    <row r="18" spans="3:52" ht="19.5" customHeight="1">
      <c r="C18" s="77" t="s">
        <v>30</v>
      </c>
      <c r="D18" s="441"/>
      <c r="E18" s="443"/>
      <c r="F18" s="442"/>
      <c r="G18" s="443"/>
      <c r="H18" s="443"/>
      <c r="I18" s="442"/>
      <c r="J18" s="442"/>
      <c r="K18" s="442"/>
      <c r="L18" s="442"/>
      <c r="M18" s="442"/>
      <c r="N18" s="442"/>
      <c r="O18" s="442"/>
      <c r="P18" s="442"/>
      <c r="Q18" s="442"/>
      <c r="R18" s="442"/>
      <c r="S18" s="442"/>
      <c r="T18" s="442"/>
      <c r="U18" s="442"/>
      <c r="V18" s="442"/>
      <c r="W18" s="442"/>
      <c r="X18" s="442"/>
      <c r="Y18" s="442"/>
      <c r="Z18" s="442"/>
      <c r="AA18" s="499"/>
      <c r="AB18" s="442"/>
      <c r="AC18" s="499"/>
      <c r="AD18" s="158"/>
      <c r="AE18" s="501"/>
      <c r="AF18" s="158"/>
      <c r="AG18" s="501"/>
      <c r="AH18" s="158"/>
      <c r="AI18" s="501"/>
      <c r="AJ18" s="184"/>
      <c r="AK18" s="501"/>
      <c r="AL18" s="184"/>
      <c r="AM18" s="501"/>
      <c r="AN18" s="158"/>
      <c r="AO18" s="512"/>
      <c r="AP18" s="158"/>
      <c r="AQ18" s="512"/>
      <c r="AR18" s="158"/>
      <c r="AS18" s="501"/>
      <c r="AT18" s="158"/>
      <c r="AU18" s="501"/>
      <c r="AV18" s="158"/>
      <c r="AW18" s="501"/>
      <c r="AX18" s="184"/>
      <c r="AY18" s="79"/>
      <c r="AZ18" s="407" t="s">
        <v>90</v>
      </c>
    </row>
    <row r="19" spans="3:97" ht="16.5" customHeight="1">
      <c r="C19" s="250" t="s">
        <v>62</v>
      </c>
      <c r="D19" s="1049" t="s">
        <v>250</v>
      </c>
      <c r="E19" s="1049"/>
      <c r="F19" s="1050"/>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49"/>
      <c r="AL19" s="1049"/>
      <c r="AM19" s="1049"/>
      <c r="AN19" s="1049"/>
      <c r="AO19" s="1049"/>
      <c r="AP19" s="1049"/>
      <c r="AQ19" s="1049"/>
      <c r="AR19" s="1049"/>
      <c r="AS19" s="1049"/>
      <c r="AT19" s="1049"/>
      <c r="AU19" s="1049"/>
      <c r="AV19" s="1049"/>
      <c r="AW19" s="1049"/>
      <c r="AX19" s="81"/>
      <c r="AY19" s="81"/>
      <c r="AZ19" s="70" t="s">
        <v>24</v>
      </c>
      <c r="BA19" s="70" t="s">
        <v>25</v>
      </c>
      <c r="BB19" s="70" t="s">
        <v>26</v>
      </c>
      <c r="BC19" s="843">
        <v>2000</v>
      </c>
      <c r="BD19" s="843"/>
      <c r="BE19" s="843">
        <v>2001</v>
      </c>
      <c r="BF19" s="843"/>
      <c r="BG19" s="843">
        <v>2002</v>
      </c>
      <c r="BH19" s="843"/>
      <c r="BI19" s="843">
        <v>2003</v>
      </c>
      <c r="BJ19" s="843"/>
      <c r="BK19" s="843">
        <v>2004</v>
      </c>
      <c r="BL19" s="843"/>
      <c r="BM19" s="843">
        <v>2005</v>
      </c>
      <c r="BN19" s="843"/>
      <c r="BO19" s="843">
        <v>2006</v>
      </c>
      <c r="BP19" s="843"/>
      <c r="BQ19" s="843">
        <v>2007</v>
      </c>
      <c r="BR19" s="843"/>
      <c r="BS19" s="843">
        <v>2008</v>
      </c>
      <c r="BT19" s="843"/>
      <c r="BU19" s="843">
        <v>2009</v>
      </c>
      <c r="BV19" s="843"/>
      <c r="BW19" s="843">
        <v>2010</v>
      </c>
      <c r="BX19" s="843"/>
      <c r="BY19" s="843">
        <v>2011</v>
      </c>
      <c r="BZ19" s="843"/>
      <c r="CA19" s="843">
        <v>2012</v>
      </c>
      <c r="CB19" s="843"/>
      <c r="CC19" s="843">
        <v>2013</v>
      </c>
      <c r="CD19" s="843"/>
      <c r="CE19" s="843">
        <v>2014</v>
      </c>
      <c r="CF19" s="843"/>
      <c r="CG19" s="843">
        <v>2015</v>
      </c>
      <c r="CH19" s="843"/>
      <c r="CI19" s="843">
        <v>2016</v>
      </c>
      <c r="CJ19" s="843"/>
      <c r="CK19" s="843">
        <v>2017</v>
      </c>
      <c r="CL19" s="843"/>
      <c r="CM19" s="843">
        <v>2018</v>
      </c>
      <c r="CN19" s="843"/>
      <c r="CO19" s="843">
        <v>2019</v>
      </c>
      <c r="CP19" s="843"/>
      <c r="CQ19" s="843">
        <v>2020</v>
      </c>
      <c r="CR19" s="843"/>
      <c r="CS19" s="843">
        <v>2021</v>
      </c>
    </row>
    <row r="20" spans="3:97" ht="14.25" customHeight="1">
      <c r="C20" s="250" t="s">
        <v>62</v>
      </c>
      <c r="D20" s="1047" t="s">
        <v>143</v>
      </c>
      <c r="E20" s="1047"/>
      <c r="F20" s="1048"/>
      <c r="G20" s="1047"/>
      <c r="H20" s="1047"/>
      <c r="I20" s="1047"/>
      <c r="J20" s="1047"/>
      <c r="K20" s="1047"/>
      <c r="L20" s="1047"/>
      <c r="M20" s="1047"/>
      <c r="N20" s="1047"/>
      <c r="O20" s="1047"/>
      <c r="P20" s="1047"/>
      <c r="Q20" s="1047"/>
      <c r="R20" s="1047"/>
      <c r="S20" s="1047"/>
      <c r="T20" s="1047"/>
      <c r="U20" s="1047"/>
      <c r="V20" s="1047"/>
      <c r="W20" s="1047"/>
      <c r="X20" s="1047"/>
      <c r="Y20" s="1047"/>
      <c r="Z20" s="1047"/>
      <c r="AA20" s="1047"/>
      <c r="AB20" s="1047"/>
      <c r="AC20" s="1047"/>
      <c r="AD20" s="1047"/>
      <c r="AE20" s="1047"/>
      <c r="AF20" s="1047"/>
      <c r="AG20" s="1047"/>
      <c r="AH20" s="1047"/>
      <c r="AI20" s="1047"/>
      <c r="AJ20" s="1047"/>
      <c r="AK20" s="1047"/>
      <c r="AL20" s="1047"/>
      <c r="AM20" s="1047"/>
      <c r="AN20" s="1047"/>
      <c r="AO20" s="1047"/>
      <c r="AP20" s="1047"/>
      <c r="AQ20" s="1047"/>
      <c r="AR20" s="1047"/>
      <c r="AS20" s="1047"/>
      <c r="AT20" s="1047"/>
      <c r="AU20" s="1047"/>
      <c r="AV20" s="1047"/>
      <c r="AW20" s="1047"/>
      <c r="AX20" s="241"/>
      <c r="AZ20" s="313">
        <v>8</v>
      </c>
      <c r="BA20" s="335" t="s">
        <v>71</v>
      </c>
      <c r="BB20" s="279" t="s">
        <v>27</v>
      </c>
      <c r="BC20" s="866">
        <f>F$16</f>
        <v>0</v>
      </c>
      <c r="BD20" s="867"/>
      <c r="BE20" s="305">
        <f>H$16</f>
        <v>0</v>
      </c>
      <c r="BF20" s="867"/>
      <c r="BG20" s="305">
        <f>J$16</f>
        <v>0</v>
      </c>
      <c r="BH20" s="867"/>
      <c r="BI20" s="305">
        <f>L$16</f>
        <v>0</v>
      </c>
      <c r="BJ20" s="867"/>
      <c r="BK20" s="305">
        <f>N$16</f>
        <v>0</v>
      </c>
      <c r="BL20" s="867"/>
      <c r="BM20" s="305">
        <f>P$16</f>
        <v>0</v>
      </c>
      <c r="BN20" s="867"/>
      <c r="BO20" s="305">
        <f>R$16</f>
        <v>0</v>
      </c>
      <c r="BP20" s="867"/>
      <c r="BQ20" s="305">
        <f>T$16</f>
        <v>0</v>
      </c>
      <c r="BR20" s="867"/>
      <c r="BS20" s="305">
        <f>V$16</f>
        <v>0</v>
      </c>
      <c r="BT20" s="305"/>
      <c r="BU20" s="305">
        <f>X$16</f>
        <v>0</v>
      </c>
      <c r="BV20" s="867"/>
      <c r="BW20" s="305">
        <f>Z$16</f>
        <v>0</v>
      </c>
      <c r="BX20" s="867"/>
      <c r="BY20" s="305">
        <f>AB$16</f>
        <v>0</v>
      </c>
      <c r="BZ20" s="867"/>
      <c r="CA20" s="305">
        <f>AD$16</f>
        <v>0</v>
      </c>
      <c r="CB20" s="305"/>
      <c r="CC20" s="305">
        <f>AF$16</f>
        <v>0</v>
      </c>
      <c r="CD20" s="305"/>
      <c r="CE20" s="305">
        <f>AH$16</f>
        <v>0</v>
      </c>
      <c r="CF20" s="305"/>
      <c r="CG20" s="305">
        <f>AJ$16</f>
        <v>0</v>
      </c>
      <c r="CH20" s="305"/>
      <c r="CI20" s="305">
        <f>AL$16</f>
        <v>0</v>
      </c>
      <c r="CJ20" s="305"/>
      <c r="CK20" s="305">
        <f>AN$16</f>
        <v>0</v>
      </c>
      <c r="CL20" s="305"/>
      <c r="CM20" s="305">
        <f>AP$16</f>
        <v>0</v>
      </c>
      <c r="CN20" s="305"/>
      <c r="CO20" s="305">
        <f>AR$16</f>
        <v>0</v>
      </c>
      <c r="CP20" s="305"/>
      <c r="CQ20" s="305">
        <f>AT$16</f>
        <v>0</v>
      </c>
      <c r="CR20" s="305"/>
      <c r="CS20" s="305">
        <f>AV$16</f>
        <v>0</v>
      </c>
    </row>
    <row r="21" spans="3:103" ht="14.25" customHeight="1">
      <c r="C21" s="250" t="s">
        <v>62</v>
      </c>
      <c r="D21" s="1046" t="s">
        <v>251</v>
      </c>
      <c r="E21" s="1031"/>
      <c r="F21" s="1031"/>
      <c r="G21" s="1031"/>
      <c r="H21" s="1031"/>
      <c r="I21" s="1031"/>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439"/>
      <c r="AY21" s="334"/>
      <c r="AZ21" s="380">
        <v>9</v>
      </c>
      <c r="BA21" s="377" t="s">
        <v>94</v>
      </c>
      <c r="BB21" s="221" t="s">
        <v>27</v>
      </c>
      <c r="BC21" s="866">
        <f>F9+F10+F11+F12+F13+F14+F15</f>
        <v>424.5</v>
      </c>
      <c r="BD21" s="866"/>
      <c r="BE21" s="866">
        <f>H9+H10+H11+H12+H13+H14+H15</f>
        <v>452.399993896484</v>
      </c>
      <c r="BF21" s="866"/>
      <c r="BG21" s="866">
        <f>J9+J10+J11+J12+J13+J14+J15</f>
        <v>482.299987792969</v>
      </c>
      <c r="BH21" s="866"/>
      <c r="BI21" s="866">
        <f>L9+L10+L11+L12+L13+L14+L15</f>
        <v>514.299987792969</v>
      </c>
      <c r="BJ21" s="866"/>
      <c r="BK21" s="866">
        <f>N9+N10+N11+N12+N13+N14+N15</f>
        <v>548.5</v>
      </c>
      <c r="BL21" s="866"/>
      <c r="BM21" s="866">
        <f>P9+P10+P11+P12+P13+P14+P15</f>
        <v>585</v>
      </c>
      <c r="BN21" s="866"/>
      <c r="BO21" s="866">
        <f>R9+R10+R11+R12+R13+R14+R15</f>
        <v>624</v>
      </c>
      <c r="BP21" s="866"/>
      <c r="BQ21" s="866">
        <f>T9+T10+T11+T12+T13+T14+T15</f>
        <v>665.700012207031</v>
      </c>
      <c r="BR21" s="866"/>
      <c r="BS21" s="866">
        <f>V9+V10+V11+V12+V13+V14+V15</f>
        <v>710.400024414062</v>
      </c>
      <c r="BT21" s="866"/>
      <c r="BU21" s="866">
        <f>X9+X10+X11+X12+X13+X14+X15</f>
        <v>758.099975585938</v>
      </c>
      <c r="BV21" s="866"/>
      <c r="BW21" s="866">
        <f>Z9+Z10+Z11+Z12+Z13+Z14+Z15</f>
        <v>0</v>
      </c>
      <c r="BX21" s="866"/>
      <c r="BY21" s="866">
        <f>AB9+AB10+AB11+AB12+AB13+AB14+AB15</f>
        <v>0</v>
      </c>
      <c r="BZ21" s="866"/>
      <c r="CA21" s="866">
        <f>AD9+AD10+AD11+AD12+AD13+AD14+AD15</f>
        <v>0</v>
      </c>
      <c r="CB21" s="866"/>
      <c r="CC21" s="866">
        <f>AF9+AF10+AF11+AF12+AF13+AF14+AF15</f>
        <v>0</v>
      </c>
      <c r="CD21" s="866"/>
      <c r="CE21" s="866">
        <f>AH9+AH10+AH11+AH12+AH13+AH14+AH15</f>
        <v>27</v>
      </c>
      <c r="CF21" s="866"/>
      <c r="CG21" s="866">
        <f>AJ9+AJ10+AJ11+AJ12+AJ13+AJ14+AJ15</f>
        <v>0</v>
      </c>
      <c r="CH21" s="866"/>
      <c r="CI21" s="866">
        <f>AL9+AL10+AL11+AL12+AL13+AL14+AL15</f>
        <v>0</v>
      </c>
      <c r="CJ21" s="866"/>
      <c r="CK21" s="866">
        <f>AN9+AN10+AN11+AN12+AN13+AN14+AN15</f>
        <v>0</v>
      </c>
      <c r="CL21" s="866"/>
      <c r="CM21" s="866">
        <f>AP9+AP10+AP11+AP12+AP13+AP14+AP15</f>
        <v>0</v>
      </c>
      <c r="CN21" s="866"/>
      <c r="CO21" s="866">
        <f>AR9+AR10+AR11+AR12+AR13+AR14+AR15</f>
        <v>0</v>
      </c>
      <c r="CP21" s="866"/>
      <c r="CQ21" s="866">
        <f>AT9+AT10+AT11+AT12+AT13+AT14+AT15</f>
        <v>0</v>
      </c>
      <c r="CR21" s="866"/>
      <c r="CS21" s="866">
        <f>AV9+AV10+AV11+AV12+AV13+AV14+AV15</f>
        <v>0</v>
      </c>
      <c r="CT21" s="2"/>
      <c r="CU21" s="2"/>
      <c r="CV21" s="2"/>
      <c r="CW21" s="2"/>
      <c r="CX21" s="2"/>
      <c r="CY21" s="2"/>
    </row>
    <row r="22" spans="3:97" ht="9.75" customHeight="1">
      <c r="C22" s="250"/>
      <c r="D22" s="1058"/>
      <c r="E22" s="1058"/>
      <c r="F22" s="1059"/>
      <c r="G22" s="1058"/>
      <c r="H22" s="1058"/>
      <c r="I22" s="1058"/>
      <c r="J22" s="1058"/>
      <c r="K22" s="1058"/>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8"/>
      <c r="AI22" s="1058"/>
      <c r="AJ22" s="1058"/>
      <c r="AK22" s="1058"/>
      <c r="AL22" s="1058"/>
      <c r="AM22" s="1058"/>
      <c r="AN22" s="1058"/>
      <c r="AO22" s="1058"/>
      <c r="AP22" s="1058"/>
      <c r="AQ22" s="1058"/>
      <c r="AR22" s="1058"/>
      <c r="AS22" s="1058"/>
      <c r="AT22" s="1058"/>
      <c r="AU22" s="1058"/>
      <c r="AV22" s="663"/>
      <c r="AW22" s="663"/>
      <c r="AX22" s="241"/>
      <c r="AZ22" s="382" t="s">
        <v>86</v>
      </c>
      <c r="BA22" s="377" t="s">
        <v>95</v>
      </c>
      <c r="BB22" s="305"/>
      <c r="BC22" s="868" t="str">
        <f>IF(ISBLANK(F16),"N/A",IF(BC21&gt;BC20,"8&lt;9",IF(OR(ISBLANK(F9),ISBLANK(F10),ISBLANK(F11),ISBLANK(F12),ISBLANK(F13),ISBLANK(F15)),"N/A",IF(F16=SUM(F9:F15),"ok","&lt;&gt;"))))</f>
        <v>N/A</v>
      </c>
      <c r="BD22" s="868"/>
      <c r="BE22" s="868" t="str">
        <f>IF(ISBLANK(H16),"N/A",IF(BE21&gt;BE20,"8&lt;9",IF(OR(ISBLANK(H9),ISBLANK(H10),ISBLANK(H11),ISBLANK(H12),ISBLANK(H13),ISBLANK(H15)),"N/A",IF(H16=SUM(H9:H15),"ok","&lt;&gt;"))))</f>
        <v>N/A</v>
      </c>
      <c r="BF22" s="868"/>
      <c r="BG22" s="868" t="str">
        <f>IF(ISBLANK(J16),"N/A",IF(BG21&gt;BG20,"8&lt;9",IF(OR(ISBLANK(J9),ISBLANK(J10),ISBLANK(J11),ISBLANK(J12),ISBLANK(J13),ISBLANK(J15)),"N/A",IF(J16=SUM(J9:J15),"ok","&lt;&gt;"))))</f>
        <v>N/A</v>
      </c>
      <c r="BH22" s="868"/>
      <c r="BI22" s="868" t="str">
        <f>IF(ISBLANK(L16),"N/A",IF(BI21&gt;BI20,"8&lt;9",IF(OR(ISBLANK(L9),ISBLANK(L10),ISBLANK(L11),ISBLANK(L12),ISBLANK(L13),ISBLANK(L15)),"N/A",IF(L16=SUM(L9:L15),"ok","&lt;&gt;"))))</f>
        <v>N/A</v>
      </c>
      <c r="BJ22" s="868"/>
      <c r="BK22" s="868" t="str">
        <f>IF(ISBLANK(N16),"N/A",IF(BK21&gt;BK20,"8&lt;9",IF(OR(ISBLANK(N9),ISBLANK(N10),ISBLANK(N11),ISBLANK(N12),ISBLANK(N13),ISBLANK(N15)),"N/A",IF(N16=SUM(N9:N15),"ok","&lt;&gt;"))))</f>
        <v>N/A</v>
      </c>
      <c r="BL22" s="868"/>
      <c r="BM22" s="868" t="str">
        <f>IF(ISBLANK(P16),"N/A",IF(BM21&gt;BM20,"8&lt;9",IF(OR(ISBLANK(P9),ISBLANK(P10),ISBLANK(P11),ISBLANK(P12),ISBLANK(P13),ISBLANK(P15)),"N/A",IF(P16=SUM(P9:P15),"ok","&lt;&gt;"))))</f>
        <v>N/A</v>
      </c>
      <c r="BN22" s="868"/>
      <c r="BO22" s="868" t="str">
        <f>IF(ISBLANK(R16),"N/A",IF(BO21&gt;BO20,"8&lt;9",IF(OR(ISBLANK(R9),ISBLANK(R10),ISBLANK(R11),ISBLANK(R12),ISBLANK(R13),ISBLANK(R15)),"N/A",IF(R16=SUM(R9:R15),"ok","&lt;&gt;"))))</f>
        <v>N/A</v>
      </c>
      <c r="BP22" s="868"/>
      <c r="BQ22" s="868" t="str">
        <f>IF(ISBLANK(T16),"N/A",IF(BQ21&gt;BQ20,"8&lt;9",IF(OR(ISBLANK(T9),ISBLANK(T10),ISBLANK(T11),ISBLANK(T12),ISBLANK(T13),ISBLANK(T15)),"N/A",IF(T16=SUM(T9:T15),"ok","&lt;&gt;"))))</f>
        <v>N/A</v>
      </c>
      <c r="BR22" s="868"/>
      <c r="BS22" s="868" t="str">
        <f>IF(ISBLANK(V16),"N/A",IF(BS21&gt;BS20,"8&lt;9",IF(OR(ISBLANK(V9),ISBLANK(V10),ISBLANK(V11),ISBLANK(V12),ISBLANK(V13),ISBLANK(V15)),"N/A",IF(V16=SUM(V9:V15),"ok","&lt;&gt;"))))</f>
        <v>N/A</v>
      </c>
      <c r="BT22" s="868"/>
      <c r="BU22" s="868" t="str">
        <f>IF(ISBLANK(X16),"N/A",IF(BU21&gt;BU20,"8&lt;9",IF(OR(ISBLANK(X9),ISBLANK(X10),ISBLANK(X11),ISBLANK(X12),ISBLANK(X13),ISBLANK(X15)),"N/A",IF(X16=SUM(X9:X15),"ok","&lt;&gt;"))))</f>
        <v>N/A</v>
      </c>
      <c r="BV22" s="868"/>
      <c r="BW22" s="868" t="str">
        <f>IF(ISBLANK(Z16),"N/A",IF(BW21&gt;BW20,"8&lt;9",IF(OR(ISBLANK(Z9),ISBLANK(Z10),ISBLANK(Z11),ISBLANK(Z12),ISBLANK(Z13),ISBLANK(Z15)),"N/A",IF(Z16=SUM(Z9:Z15),"ok","&lt;&gt;"))))</f>
        <v>N/A</v>
      </c>
      <c r="BX22" s="868"/>
      <c r="BY22" s="868" t="str">
        <f>IF(ISBLANK(AB16),"N/A",IF(BY21&gt;BY20,"8&lt;9",IF(OR(ISBLANK(AB9),ISBLANK(AB10),ISBLANK(AB11),ISBLANK(AB12),ISBLANK(AB13),ISBLANK(AB15)),"N/A",IF(AB16=SUM(AB9:AB15),"ok","&lt;&gt;"))))</f>
        <v>N/A</v>
      </c>
      <c r="BZ22" s="868"/>
      <c r="CA22" s="868" t="str">
        <f>IF(ISBLANK(AD16),"N/A",IF(CA21&gt;CA20,"8&lt;9",IF(OR(ISBLANK(AD9),ISBLANK(AD10),ISBLANK(AD11),ISBLANK(AD12),ISBLANK(AD13),ISBLANK(AD15)),"N/A",IF(AD16=SUM(AD9:AD15),"ok","&lt;&gt;"))))</f>
        <v>N/A</v>
      </c>
      <c r="CB22" s="868"/>
      <c r="CC22" s="868" t="str">
        <f>IF(ISBLANK(AF16),"N/A",IF(CC21&gt;CC20,"8&lt;9",IF(OR(ISBLANK(AF9),ISBLANK(AF10),ISBLANK(AF11),ISBLANK(AF12),ISBLANK(AF13),ISBLANK(AF15)),"N/A",IF(AF16=SUM(AF9:AF15),"ok","&lt;&gt;"))))</f>
        <v>N/A</v>
      </c>
      <c r="CD22" s="868"/>
      <c r="CE22" s="868" t="str">
        <f>IF(ISBLANK(AH16),"N/A",IF(CE21&gt;CE20,"8&lt;9",IF(OR(ISBLANK(AH9),ISBLANK(AH10),ISBLANK(AH11),ISBLANK(AH12),ISBLANK(AH13),ISBLANK(AH15)),"N/A",IF(AH16=SUM(AH9:AH15),"ok","&lt;&gt;"))))</f>
        <v>N/A</v>
      </c>
      <c r="CF22" s="868"/>
      <c r="CG22" s="868" t="str">
        <f>IF(ISBLANK(AJ16),"N/A",IF(CG21&gt;CG20,"8&lt;9",IF(OR(ISBLANK(AJ9),ISBLANK(AJ10),ISBLANK(AJ11),ISBLANK(AJ12),ISBLANK(AJ13),ISBLANK(AJ15)),"N/A",IF(AJ16=SUM(AJ9:AJ15),"ok","&lt;&gt;"))))</f>
        <v>N/A</v>
      </c>
      <c r="CH22" s="868"/>
      <c r="CI22" s="868" t="str">
        <f>IF(ISBLANK(AL16),"N/A",IF(CI21&gt;CI20,"8&lt;9",IF(OR(ISBLANK(AL9),ISBLANK(AL10),ISBLANK(AL11),ISBLANK(AL12),ISBLANK(AL13),ISBLANK(AL15)),"N/A",IF(AL16=SUM(AL9:AL15),"ok","&lt;&gt;"))))</f>
        <v>N/A</v>
      </c>
      <c r="CJ22" s="868"/>
      <c r="CK22" s="868" t="str">
        <f>IF(ISBLANK(AN16),"N/A",IF(CK21&gt;CK20,"8&lt;9",IF(OR(ISBLANK(AN9),ISBLANK(AN10),ISBLANK(AN11),ISBLANK(AN12),ISBLANK(AN13),ISBLANK(AN15)),"N/A",IF(AN16=SUM(AN9:AN15),"ok","&lt;&gt;"))))</f>
        <v>N/A</v>
      </c>
      <c r="CL22" s="868"/>
      <c r="CM22" s="868" t="str">
        <f>IF(ISBLANK(AP16),"N/A",IF(CM21&gt;CM20,"8&lt;9",IF(OR(ISBLANK(AP9),ISBLANK(AP10),ISBLANK(AP11),ISBLANK(AP12),ISBLANK(AP13),ISBLANK(AP15)),"N/A",IF(AP16=SUM(AP9:AP15),"ok","&lt;&gt;"))))</f>
        <v>N/A</v>
      </c>
      <c r="CN22" s="868"/>
      <c r="CO22" s="868" t="str">
        <f>IF(ISBLANK(AR16),"N/A",IF(CO21&gt;CO20,"8&lt;9",IF(OR(ISBLANK(AR9),ISBLANK(AR10),ISBLANK(AR11),ISBLANK(AR12),ISBLANK(AR13),ISBLANK(AR15)),"N/A",IF(AR16=SUM(AR9:AR15),"ok","&lt;&gt;"))))</f>
        <v>N/A</v>
      </c>
      <c r="CP22" s="868"/>
      <c r="CQ22" s="868" t="str">
        <f>IF(ISBLANK(AT16),"N/A",IF(CQ21&gt;CQ20,"8&lt;9",IF(OR(ISBLANK(AT9),ISBLANK(AT10),ISBLANK(AT11),ISBLANK(AT12),ISBLANK(AT13),ISBLANK(AT15)),"N/A",IF(AT16=SUM(AT9:AT15),"ok","&lt;&gt;"))))</f>
        <v>N/A</v>
      </c>
      <c r="CR22" s="868"/>
      <c r="CS22" s="868" t="str">
        <f>IF(ISBLANK(AV16),"N/A",IF(CS21&gt;CS20,"8&lt;9",IF(OR(ISBLANK(AV9),ISBLANK(AV10),ISBLANK(AV11),ISBLANK(AV12),ISBLANK(AV13),ISBLANK(AV15)),"N/A",IF(AV16=SUM(AV9:AV15),"ok","&lt;&gt;"))))</f>
        <v>N/A</v>
      </c>
    </row>
    <row r="23" spans="3:97" ht="11.25" customHeight="1">
      <c r="C23" s="82"/>
      <c r="D23" s="82"/>
      <c r="E23" s="83"/>
      <c r="F23" s="397"/>
      <c r="G23" s="185"/>
      <c r="H23" s="159"/>
      <c r="I23" s="185"/>
      <c r="J23" s="159"/>
      <c r="K23" s="185"/>
      <c r="L23" s="159"/>
      <c r="M23" s="185"/>
      <c r="N23" s="159"/>
      <c r="O23" s="185"/>
      <c r="P23" s="159"/>
      <c r="Q23" s="185"/>
      <c r="R23" s="159"/>
      <c r="S23" s="185"/>
      <c r="T23" s="159"/>
      <c r="U23" s="185"/>
      <c r="V23" s="159"/>
      <c r="W23" s="185"/>
      <c r="X23" s="159"/>
      <c r="Y23" s="185"/>
      <c r="Z23" s="159"/>
      <c r="AA23" s="185"/>
      <c r="AB23" s="159"/>
      <c r="AC23" s="185"/>
      <c r="AD23" s="159"/>
      <c r="AE23" s="185"/>
      <c r="AF23" s="159"/>
      <c r="AG23" s="185"/>
      <c r="AH23" s="159"/>
      <c r="AI23" s="185"/>
      <c r="AJ23" s="185"/>
      <c r="AK23" s="185"/>
      <c r="AL23" s="185"/>
      <c r="AM23" s="185"/>
      <c r="AN23" s="159"/>
      <c r="AO23" s="159"/>
      <c r="AP23" s="159"/>
      <c r="AQ23" s="159"/>
      <c r="AR23" s="159"/>
      <c r="AT23" s="159"/>
      <c r="AV23" s="159"/>
      <c r="AZ23" s="380">
        <v>10</v>
      </c>
      <c r="BA23" s="379" t="s">
        <v>2</v>
      </c>
      <c r="BB23" s="305" t="s">
        <v>3</v>
      </c>
      <c r="BC23" s="866">
        <f>BC20*1000/F17*1000</f>
        <v>0</v>
      </c>
      <c r="BD23" s="866"/>
      <c r="BE23" s="866">
        <f>BE20*1000/H17*1000</f>
        <v>0</v>
      </c>
      <c r="BF23" s="866"/>
      <c r="BG23" s="866">
        <f>BG20*1000/J17*1000</f>
        <v>0</v>
      </c>
      <c r="BH23" s="866"/>
      <c r="BI23" s="866">
        <f>BI20*1000/L17*1000</f>
        <v>0</v>
      </c>
      <c r="BJ23" s="866"/>
      <c r="BK23" s="866">
        <f>BK20*1000/N17*1000</f>
        <v>0</v>
      </c>
      <c r="BL23" s="866"/>
      <c r="BM23" s="866">
        <f>BM20*1000/P17*1000</f>
        <v>0</v>
      </c>
      <c r="BN23" s="866"/>
      <c r="BO23" s="866">
        <f>BO20*1000/R17*1000</f>
        <v>0</v>
      </c>
      <c r="BP23" s="866"/>
      <c r="BQ23" s="866">
        <f>BQ20*1000/T17*1000</f>
        <v>0</v>
      </c>
      <c r="BR23" s="866"/>
      <c r="BS23" s="866">
        <f>BS20*1000/V17*1000</f>
        <v>0</v>
      </c>
      <c r="BT23" s="866"/>
      <c r="BU23" s="866">
        <f>BU20*1000/X17*1000</f>
        <v>0</v>
      </c>
      <c r="BV23" s="866"/>
      <c r="BW23" s="866">
        <f>BW20*1000/Z17*1000</f>
        <v>0</v>
      </c>
      <c r="BX23" s="866"/>
      <c r="BY23" s="866">
        <f>BY20*1000/AB17*1000</f>
        <v>0</v>
      </c>
      <c r="BZ23" s="866"/>
      <c r="CA23" s="866">
        <f>CA20*1000/AD17*1000</f>
        <v>0</v>
      </c>
      <c r="CB23" s="866"/>
      <c r="CC23" s="866">
        <f>CC20*1000/AF17*1000</f>
        <v>0</v>
      </c>
      <c r="CD23" s="866"/>
      <c r="CE23" s="866">
        <f>CE20*1000/AH17*1000</f>
        <v>0</v>
      </c>
      <c r="CF23" s="866"/>
      <c r="CG23" s="866">
        <f>CG20*1000/AJ17*1000</f>
        <v>0</v>
      </c>
      <c r="CH23" s="866"/>
      <c r="CI23" s="866">
        <f>CI20*1000/AL17*1000</f>
        <v>0</v>
      </c>
      <c r="CJ23" s="866"/>
      <c r="CK23" s="866">
        <f>CK20*1000/AN17*1000</f>
        <v>0</v>
      </c>
      <c r="CL23" s="866"/>
      <c r="CM23" s="866">
        <f>CM20*1000/AP17*1000</f>
        <v>0</v>
      </c>
      <c r="CN23" s="866"/>
      <c r="CO23" s="866">
        <f>CO20*1000/AR17*1000</f>
        <v>0</v>
      </c>
      <c r="CP23" s="866"/>
      <c r="CQ23" s="866" t="e">
        <f>CQ20*1000/AT17*1000</f>
        <v>#DIV/0!</v>
      </c>
      <c r="CR23" s="866"/>
      <c r="CS23" s="866" t="e">
        <f>CS20*1000/AV17*1000</f>
        <v>#DIV/0!</v>
      </c>
    </row>
    <row r="24" spans="2:97" ht="17.25" customHeight="1">
      <c r="B24" s="336">
        <v>2</v>
      </c>
      <c r="C24" s="84" t="s">
        <v>252</v>
      </c>
      <c r="D24" s="84"/>
      <c r="E24" s="84"/>
      <c r="F24" s="398"/>
      <c r="G24" s="186"/>
      <c r="H24" s="160"/>
      <c r="I24" s="186"/>
      <c r="J24" s="160"/>
      <c r="K24" s="186"/>
      <c r="L24" s="160"/>
      <c r="M24" s="186"/>
      <c r="N24" s="160"/>
      <c r="O24" s="186"/>
      <c r="P24" s="160"/>
      <c r="Q24" s="186"/>
      <c r="R24" s="160"/>
      <c r="S24" s="186"/>
      <c r="T24" s="160"/>
      <c r="U24" s="186"/>
      <c r="V24" s="160"/>
      <c r="W24" s="186"/>
      <c r="X24" s="160"/>
      <c r="Y24" s="186"/>
      <c r="Z24" s="160"/>
      <c r="AA24" s="500"/>
      <c r="AB24" s="160"/>
      <c r="AC24" s="500"/>
      <c r="AD24" s="160"/>
      <c r="AE24" s="500"/>
      <c r="AF24" s="160"/>
      <c r="AG24" s="500"/>
      <c r="AH24" s="160"/>
      <c r="AI24" s="500"/>
      <c r="AJ24" s="186"/>
      <c r="AK24" s="500"/>
      <c r="AL24" s="186"/>
      <c r="AM24" s="500"/>
      <c r="AN24" s="157"/>
      <c r="AO24" s="513"/>
      <c r="AP24" s="157"/>
      <c r="AQ24" s="513"/>
      <c r="AR24" s="157"/>
      <c r="AS24" s="516"/>
      <c r="AT24" s="157"/>
      <c r="AU24" s="516"/>
      <c r="AV24" s="157"/>
      <c r="AW24" s="516"/>
      <c r="AY24" s="1"/>
      <c r="AZ24" s="383" t="s">
        <v>86</v>
      </c>
      <c r="BA24" s="378" t="s">
        <v>85</v>
      </c>
      <c r="BB24" s="265"/>
      <c r="BC24" s="869" t="str">
        <f>IF(ISBLANK(F16),"N/A",IF(0.05&gt;BC23,"&lt;&gt;",IF(BC23&lt;10,"ok","&lt;&gt;")))</f>
        <v>N/A</v>
      </c>
      <c r="BD24" s="869"/>
      <c r="BE24" s="869" t="str">
        <f>IF(ISBLANK(H16),"N/A",IF(0.05&gt;BE23,"&lt;&gt;",IF(BE23&lt;10,"ok","&lt;&gt;")))</f>
        <v>N/A</v>
      </c>
      <c r="BF24" s="869"/>
      <c r="BG24" s="869" t="str">
        <f>IF(ISBLANK(J16),"N/A",IF(0.05&gt;BG23,"&lt;&gt;",IF(BG23&lt;10,"ok","&lt;&gt;")))</f>
        <v>N/A</v>
      </c>
      <c r="BH24" s="869"/>
      <c r="BI24" s="869" t="str">
        <f>IF(ISBLANK(L16),"N/A",IF(0.05&gt;BI23,"&lt;&gt;",IF(BI23&lt;10,"ok","&lt;&gt;")))</f>
        <v>N/A</v>
      </c>
      <c r="BJ24" s="869"/>
      <c r="BK24" s="869" t="str">
        <f>IF(ISBLANK(N16),"N/A",IF(0.05&gt;BK23,"&lt;&gt;",IF(BK23&lt;10,"ok","&lt;&gt;")))</f>
        <v>N/A</v>
      </c>
      <c r="BL24" s="869"/>
      <c r="BM24" s="869" t="str">
        <f>IF(ISBLANK(P16),"N/A",IF(0.05&gt;BM23,"&lt;&gt;",IF(BM23&lt;10,"ok","&lt;&gt;")))</f>
        <v>N/A</v>
      </c>
      <c r="BN24" s="869"/>
      <c r="BO24" s="869" t="str">
        <f>IF(ISBLANK(R16),"N/A",IF(0.05&gt;BO23,"&lt;&gt;",IF(BO23&lt;10,"ok","&lt;&gt;")))</f>
        <v>N/A</v>
      </c>
      <c r="BP24" s="869"/>
      <c r="BQ24" s="869" t="str">
        <f>IF(ISBLANK(T16),"N/A",IF(0.05&gt;BQ23,"&lt;&gt;",IF(BQ23&lt;10,"ok","&lt;&gt;")))</f>
        <v>N/A</v>
      </c>
      <c r="BR24" s="869"/>
      <c r="BS24" s="869" t="str">
        <f>IF(ISBLANK(V16),"N/A",IF(0.05&gt;BS23,"&lt;&gt;",IF(BS23&lt;10,"ok","&lt;&gt;")))</f>
        <v>N/A</v>
      </c>
      <c r="BT24" s="869"/>
      <c r="BU24" s="869" t="str">
        <f>IF(ISBLANK(X16),"N/A",IF(0.05&gt;BU23,"&lt;&gt;",IF(BU23&lt;10,"ok","&lt;&gt;")))</f>
        <v>N/A</v>
      </c>
      <c r="BV24" s="869"/>
      <c r="BW24" s="869" t="str">
        <f>IF(ISBLANK(Z16),"N/A",IF(0.05&gt;BW23,"&lt;&gt;",IF(BW23&lt;10,"ok","&lt;&gt;")))</f>
        <v>N/A</v>
      </c>
      <c r="BX24" s="869"/>
      <c r="BY24" s="869" t="str">
        <f>IF(ISBLANK(AB16),"N/A",IF(0.05&gt;BY23,"&lt;&gt;",IF(BY23&lt;10,"ok","&lt;&gt;")))</f>
        <v>N/A</v>
      </c>
      <c r="BZ24" s="869"/>
      <c r="CA24" s="869" t="str">
        <f>IF(ISBLANK(AD16),"N/A",IF(0.05&gt;CA23,"&lt;&gt;",IF(CA23&lt;10,"ok","&lt;&gt;")))</f>
        <v>N/A</v>
      </c>
      <c r="CB24" s="869"/>
      <c r="CC24" s="869" t="str">
        <f>IF(ISBLANK(AF16),"N/A",IF(0.05&gt;CC23,"&lt;&gt;",IF(CC23&lt;10,"ok","&lt;&gt;")))</f>
        <v>N/A</v>
      </c>
      <c r="CD24" s="869"/>
      <c r="CE24" s="869" t="str">
        <f>IF(ISBLANK(AH16),"N/A",IF(0.05&gt;CE23,"&lt;&gt;",IF(CE23&lt;10,"ok","&lt;&gt;")))</f>
        <v>N/A</v>
      </c>
      <c r="CF24" s="869"/>
      <c r="CG24" s="869" t="str">
        <f>IF(ISBLANK(AJ16),"N/A",IF(0.05&gt;CG23,"&lt;&gt;",IF(CG23&lt;10,"ok","&lt;&gt;")))</f>
        <v>N/A</v>
      </c>
      <c r="CH24" s="869"/>
      <c r="CI24" s="869" t="str">
        <f>IF(ISBLANK(AL16),"N/A",IF(0.05&gt;CI23,"&lt;&gt;",IF(CI23&lt;10,"ok","&lt;&gt;")))</f>
        <v>N/A</v>
      </c>
      <c r="CJ24" s="869"/>
      <c r="CK24" s="869" t="str">
        <f>IF(ISBLANK(AN16),"N/A",IF(0.05&gt;CK23,"&lt;&gt;",IF(CK23&lt;10,"ok","&lt;&gt;")))</f>
        <v>N/A</v>
      </c>
      <c r="CL24" s="869"/>
      <c r="CM24" s="869" t="str">
        <f>IF(ISBLANK(AP16),"N/A",IF(0.05&gt;CM23,"&lt;&gt;",IF(CM23&lt;10,"ok","&lt;&gt;")))</f>
        <v>N/A</v>
      </c>
      <c r="CN24" s="869"/>
      <c r="CO24" s="869" t="str">
        <f>IF(ISBLANK(AR16),"N/A",IF(0.05&gt;CO23,"&lt;&gt;",IF(CO23&lt;10,"ok","&lt;&gt;")))</f>
        <v>N/A</v>
      </c>
      <c r="CP24" s="869"/>
      <c r="CQ24" s="869" t="str">
        <f>IF(ISBLANK(AT16),"N/A",IF(0.05&gt;CQ23,"&lt;&gt;",IF(CQ23&lt;10,"ok","&lt;&gt;")))</f>
        <v>N/A</v>
      </c>
      <c r="CR24" s="869"/>
      <c r="CS24" s="869" t="str">
        <f>IF(ISBLANK(AV16),"N/A",IF(0.05&gt;CS23,"&lt;&gt;",IF(CS23&lt;10,"ok","&lt;&gt;")))</f>
        <v>N/A</v>
      </c>
    </row>
    <row r="25" spans="3:51" ht="9" customHeight="1">
      <c r="C25" s="85"/>
      <c r="D25" s="86"/>
      <c r="E25" s="86"/>
      <c r="F25" s="396"/>
      <c r="G25" s="184"/>
      <c r="H25" s="158"/>
      <c r="I25" s="184"/>
      <c r="J25" s="158"/>
      <c r="K25" s="184"/>
      <c r="L25" s="158"/>
      <c r="M25" s="184"/>
      <c r="N25" s="158"/>
      <c r="O25" s="184"/>
      <c r="P25" s="158"/>
      <c r="Q25" s="184"/>
      <c r="R25" s="158"/>
      <c r="S25" s="184"/>
      <c r="T25" s="158"/>
      <c r="U25" s="184"/>
      <c r="V25" s="158"/>
      <c r="W25" s="184"/>
      <c r="X25" s="158"/>
      <c r="Y25" s="184"/>
      <c r="Z25" s="158"/>
      <c r="AA25" s="501"/>
      <c r="AB25" s="158"/>
      <c r="AC25" s="501"/>
      <c r="AD25" s="158"/>
      <c r="AE25" s="501"/>
      <c r="AF25" s="158"/>
      <c r="AG25" s="501"/>
      <c r="AH25" s="158"/>
      <c r="AI25" s="501"/>
      <c r="AJ25" s="184"/>
      <c r="AK25" s="501"/>
      <c r="AL25" s="184"/>
      <c r="AM25" s="501"/>
      <c r="AN25" s="166"/>
      <c r="AO25" s="514"/>
      <c r="AP25" s="166"/>
      <c r="AQ25" s="514"/>
      <c r="AR25" s="166"/>
      <c r="AS25" s="517"/>
      <c r="AT25" s="166"/>
      <c r="AU25" s="517"/>
      <c r="AV25" s="166"/>
      <c r="AW25" s="517"/>
      <c r="AY25" s="1"/>
    </row>
    <row r="26" spans="3:68" ht="18" customHeight="1">
      <c r="C26" s="87" t="s">
        <v>31</v>
      </c>
      <c r="D26" s="1055" t="s">
        <v>253</v>
      </c>
      <c r="E26" s="1056"/>
      <c r="F26" s="1056"/>
      <c r="G26" s="1056"/>
      <c r="H26" s="1056"/>
      <c r="I26" s="1056"/>
      <c r="J26" s="1056"/>
      <c r="K26" s="1056"/>
      <c r="L26" s="1056"/>
      <c r="M26" s="1056"/>
      <c r="N26" s="1056"/>
      <c r="O26" s="1056"/>
      <c r="P26" s="1056"/>
      <c r="Q26" s="1056"/>
      <c r="R26" s="1056"/>
      <c r="S26" s="1056"/>
      <c r="T26" s="1056"/>
      <c r="U26" s="1056"/>
      <c r="V26" s="1056"/>
      <c r="W26" s="1056"/>
      <c r="X26" s="1056"/>
      <c r="Y26" s="1056"/>
      <c r="Z26" s="1056"/>
      <c r="AA26" s="1056"/>
      <c r="AB26" s="1056"/>
      <c r="AC26" s="1056"/>
      <c r="AD26" s="1056"/>
      <c r="AE26" s="1056"/>
      <c r="AF26" s="1056"/>
      <c r="AG26" s="1056"/>
      <c r="AH26" s="1056"/>
      <c r="AI26" s="1056"/>
      <c r="AJ26" s="1056"/>
      <c r="AK26" s="1056"/>
      <c r="AL26" s="1056"/>
      <c r="AM26" s="1056"/>
      <c r="AN26" s="1056"/>
      <c r="AO26" s="1056"/>
      <c r="AP26" s="1056"/>
      <c r="AQ26" s="1056"/>
      <c r="AR26" s="1056"/>
      <c r="AS26" s="1056"/>
      <c r="AT26" s="1056"/>
      <c r="AU26" s="1056"/>
      <c r="AV26" s="1056"/>
      <c r="AW26" s="1056"/>
      <c r="AX26" s="1057"/>
      <c r="AY26" s="88"/>
      <c r="AZ26" s="339" t="s">
        <v>74</v>
      </c>
      <c r="BA26" s="409" t="s">
        <v>75</v>
      </c>
      <c r="BB26" s="327"/>
      <c r="BC26" s="327"/>
      <c r="BD26" s="327"/>
      <c r="BE26" s="327"/>
      <c r="BF26" s="327"/>
      <c r="BG26" s="327"/>
      <c r="BH26" s="327"/>
      <c r="BI26" s="327"/>
      <c r="BJ26" s="327"/>
      <c r="BK26" s="327"/>
      <c r="BL26" s="327"/>
      <c r="BM26" s="327"/>
      <c r="BN26" s="327"/>
      <c r="BO26" s="327"/>
      <c r="BP26" s="327"/>
    </row>
    <row r="27" spans="3:68" ht="16.5" customHeight="1">
      <c r="C27" s="89"/>
      <c r="D27" s="1053"/>
      <c r="E27" s="1053"/>
      <c r="F27" s="1054"/>
      <c r="G27" s="1053"/>
      <c r="H27" s="1053"/>
      <c r="I27" s="1053"/>
      <c r="J27" s="1053"/>
      <c r="K27" s="1053"/>
      <c r="L27" s="1053"/>
      <c r="M27" s="1053"/>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1053"/>
      <c r="AM27" s="1053"/>
      <c r="AN27" s="1053"/>
      <c r="AO27" s="1053"/>
      <c r="AP27" s="1053"/>
      <c r="AQ27" s="1053"/>
      <c r="AR27" s="1053"/>
      <c r="AS27" s="1053"/>
      <c r="AT27" s="1053"/>
      <c r="AU27" s="1053"/>
      <c r="AV27" s="1053"/>
      <c r="AW27" s="1053"/>
      <c r="AX27" s="1053"/>
      <c r="AY27" s="88"/>
      <c r="AZ27" s="339" t="s">
        <v>76</v>
      </c>
      <c r="BA27" s="409" t="s">
        <v>77</v>
      </c>
      <c r="BB27" s="327"/>
      <c r="BC27" s="327"/>
      <c r="BD27" s="327"/>
      <c r="BE27" s="327"/>
      <c r="BF27" s="327"/>
      <c r="BG27" s="327"/>
      <c r="BH27" s="327"/>
      <c r="BI27" s="327"/>
      <c r="BJ27" s="327"/>
      <c r="BK27" s="327"/>
      <c r="BL27" s="327"/>
      <c r="BM27" s="327"/>
      <c r="BN27" s="327"/>
      <c r="BO27" s="327"/>
      <c r="BP27" s="327"/>
    </row>
    <row r="28" spans="3:68" ht="16.5" customHeight="1">
      <c r="C28" s="90"/>
      <c r="D28" s="1040"/>
      <c r="E28" s="1040"/>
      <c r="F28" s="1041"/>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c r="AE28" s="1040"/>
      <c r="AF28" s="1040"/>
      <c r="AG28" s="1040"/>
      <c r="AH28" s="1040"/>
      <c r="AI28" s="1040"/>
      <c r="AJ28" s="1040"/>
      <c r="AK28" s="1040"/>
      <c r="AL28" s="1040"/>
      <c r="AM28" s="1040"/>
      <c r="AN28" s="1040"/>
      <c r="AO28" s="1040"/>
      <c r="AP28" s="1040"/>
      <c r="AQ28" s="1040"/>
      <c r="AR28" s="1040"/>
      <c r="AS28" s="1040"/>
      <c r="AT28" s="1040"/>
      <c r="AU28" s="1040"/>
      <c r="AV28" s="1040"/>
      <c r="AW28" s="1040"/>
      <c r="AX28" s="1040"/>
      <c r="AY28" s="88"/>
      <c r="AZ28" s="340" t="s">
        <v>78</v>
      </c>
      <c r="BA28" s="409" t="s">
        <v>79</v>
      </c>
      <c r="BB28" s="327"/>
      <c r="BC28" s="327"/>
      <c r="BD28" s="327"/>
      <c r="BE28" s="327"/>
      <c r="BF28" s="327"/>
      <c r="BG28" s="327"/>
      <c r="BH28" s="327"/>
      <c r="BI28" s="327"/>
      <c r="BJ28" s="327"/>
      <c r="BK28" s="327"/>
      <c r="BL28" s="327"/>
      <c r="BM28" s="327"/>
      <c r="BN28" s="327"/>
      <c r="BO28" s="327"/>
      <c r="BP28" s="327"/>
    </row>
    <row r="29" spans="3:68" ht="16.5" customHeight="1">
      <c r="C29" s="90"/>
      <c r="D29" s="1040"/>
      <c r="E29" s="1040"/>
      <c r="F29" s="1041"/>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J29" s="1040"/>
      <c r="AK29" s="1040"/>
      <c r="AL29" s="1040"/>
      <c r="AM29" s="1040"/>
      <c r="AN29" s="1040"/>
      <c r="AO29" s="1040"/>
      <c r="AP29" s="1040"/>
      <c r="AQ29" s="1040"/>
      <c r="AR29" s="1040"/>
      <c r="AS29" s="1040"/>
      <c r="AT29" s="1040"/>
      <c r="AU29" s="1040"/>
      <c r="AV29" s="1040"/>
      <c r="AW29" s="1040"/>
      <c r="AX29" s="1040"/>
      <c r="AY29" s="88"/>
      <c r="BA29" s="408"/>
      <c r="BB29" s="327"/>
      <c r="BC29" s="327"/>
      <c r="BD29" s="327"/>
      <c r="BE29" s="327"/>
      <c r="BF29" s="327"/>
      <c r="BG29" s="327"/>
      <c r="BH29" s="327"/>
      <c r="BI29" s="327"/>
      <c r="BJ29" s="327"/>
      <c r="BK29" s="327"/>
      <c r="BL29" s="327"/>
      <c r="BM29" s="327"/>
      <c r="BN29" s="327"/>
      <c r="BO29" s="327"/>
      <c r="BP29" s="327"/>
    </row>
    <row r="30" spans="3:68" ht="16.5" customHeight="1">
      <c r="C30" s="90"/>
      <c r="D30" s="1040"/>
      <c r="E30" s="1040"/>
      <c r="F30" s="1041"/>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0"/>
      <c r="AP30" s="1040"/>
      <c r="AQ30" s="1040"/>
      <c r="AR30" s="1040"/>
      <c r="AS30" s="1040"/>
      <c r="AT30" s="1040"/>
      <c r="AU30" s="1040"/>
      <c r="AV30" s="1040"/>
      <c r="AW30" s="1040"/>
      <c r="AX30" s="1040"/>
      <c r="AY30" s="88"/>
      <c r="AZ30" s="327"/>
      <c r="BA30" s="408"/>
      <c r="BB30" s="327"/>
      <c r="BC30" s="327"/>
      <c r="BD30" s="327"/>
      <c r="BE30" s="327"/>
      <c r="BF30" s="327"/>
      <c r="BG30" s="327"/>
      <c r="BH30" s="327"/>
      <c r="BI30" s="327"/>
      <c r="BJ30" s="327"/>
      <c r="BK30" s="327"/>
      <c r="BL30" s="327"/>
      <c r="BM30" s="327"/>
      <c r="BN30" s="327"/>
      <c r="BO30" s="327"/>
      <c r="BP30" s="327"/>
    </row>
    <row r="31" spans="3:51" ht="16.5" customHeight="1">
      <c r="C31" s="90"/>
      <c r="D31" s="1040"/>
      <c r="E31" s="1040"/>
      <c r="F31" s="1041"/>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1040"/>
      <c r="AI31" s="1040"/>
      <c r="AJ31" s="1040"/>
      <c r="AK31" s="1040"/>
      <c r="AL31" s="1040"/>
      <c r="AM31" s="1040"/>
      <c r="AN31" s="1040"/>
      <c r="AO31" s="1040"/>
      <c r="AP31" s="1040"/>
      <c r="AQ31" s="1040"/>
      <c r="AR31" s="1040"/>
      <c r="AS31" s="1040"/>
      <c r="AT31" s="1040"/>
      <c r="AU31" s="1040"/>
      <c r="AV31" s="1040"/>
      <c r="AW31" s="1040"/>
      <c r="AX31" s="1040"/>
      <c r="AY31" s="88"/>
    </row>
    <row r="32" spans="3:51" ht="16.5" customHeight="1">
      <c r="C32" s="90"/>
      <c r="D32" s="1040"/>
      <c r="E32" s="1040"/>
      <c r="F32" s="1041"/>
      <c r="G32" s="1040"/>
      <c r="H32" s="1040"/>
      <c r="I32" s="1040"/>
      <c r="J32" s="1040"/>
      <c r="K32" s="1040"/>
      <c r="L32" s="1040"/>
      <c r="M32" s="1040"/>
      <c r="N32" s="1040"/>
      <c r="O32" s="1040"/>
      <c r="P32" s="1040"/>
      <c r="Q32" s="1040"/>
      <c r="R32" s="1040"/>
      <c r="S32" s="1040"/>
      <c r="T32" s="1040"/>
      <c r="U32" s="1040"/>
      <c r="V32" s="1040"/>
      <c r="W32" s="1040"/>
      <c r="X32" s="1040"/>
      <c r="Y32" s="1040"/>
      <c r="Z32" s="1040"/>
      <c r="AA32" s="1040"/>
      <c r="AB32" s="1040"/>
      <c r="AC32" s="1040"/>
      <c r="AD32" s="1040"/>
      <c r="AE32" s="1040"/>
      <c r="AF32" s="1040"/>
      <c r="AG32" s="1040"/>
      <c r="AH32" s="1040"/>
      <c r="AI32" s="1040"/>
      <c r="AJ32" s="1040"/>
      <c r="AK32" s="1040"/>
      <c r="AL32" s="1040"/>
      <c r="AM32" s="1040"/>
      <c r="AN32" s="1040"/>
      <c r="AO32" s="1040"/>
      <c r="AP32" s="1040"/>
      <c r="AQ32" s="1040"/>
      <c r="AR32" s="1040"/>
      <c r="AS32" s="1040"/>
      <c r="AT32" s="1040"/>
      <c r="AU32" s="1040"/>
      <c r="AV32" s="1040"/>
      <c r="AW32" s="1040"/>
      <c r="AX32" s="1040"/>
      <c r="AY32" s="88"/>
    </row>
    <row r="33" spans="3:51" ht="16.5" customHeight="1">
      <c r="C33" s="90"/>
      <c r="D33" s="1040"/>
      <c r="E33" s="1040"/>
      <c r="F33" s="1041"/>
      <c r="G33" s="1040"/>
      <c r="H33" s="1040"/>
      <c r="I33" s="1040"/>
      <c r="J33" s="1040"/>
      <c r="K33" s="1040"/>
      <c r="L33" s="1040"/>
      <c r="M33" s="1040"/>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0"/>
      <c r="AJ33" s="1040"/>
      <c r="AK33" s="1040"/>
      <c r="AL33" s="1040"/>
      <c r="AM33" s="1040"/>
      <c r="AN33" s="1040"/>
      <c r="AO33" s="1040"/>
      <c r="AP33" s="1040"/>
      <c r="AQ33" s="1040"/>
      <c r="AR33" s="1040"/>
      <c r="AS33" s="1040"/>
      <c r="AT33" s="1040"/>
      <c r="AU33" s="1040"/>
      <c r="AV33" s="1040"/>
      <c r="AW33" s="1040"/>
      <c r="AX33" s="1040"/>
      <c r="AY33" s="88"/>
    </row>
    <row r="34" spans="3:51" ht="16.5" customHeight="1">
      <c r="C34" s="90"/>
      <c r="D34" s="1040"/>
      <c r="E34" s="1040"/>
      <c r="F34" s="1041"/>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L34" s="1040"/>
      <c r="AM34" s="1040"/>
      <c r="AN34" s="1040"/>
      <c r="AO34" s="1040"/>
      <c r="AP34" s="1040"/>
      <c r="AQ34" s="1040"/>
      <c r="AR34" s="1040"/>
      <c r="AS34" s="1040"/>
      <c r="AT34" s="1040"/>
      <c r="AU34" s="1040"/>
      <c r="AV34" s="1040"/>
      <c r="AW34" s="1040"/>
      <c r="AX34" s="1040"/>
      <c r="AY34" s="88"/>
    </row>
    <row r="35" spans="3:51" ht="16.5" customHeight="1">
      <c r="C35" s="90"/>
      <c r="D35" s="1040"/>
      <c r="E35" s="1040"/>
      <c r="F35" s="1041"/>
      <c r="G35" s="1040"/>
      <c r="H35" s="1040"/>
      <c r="I35" s="1040"/>
      <c r="J35" s="10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1040"/>
      <c r="AK35" s="1040"/>
      <c r="AL35" s="1040"/>
      <c r="AM35" s="1040"/>
      <c r="AN35" s="1040"/>
      <c r="AO35" s="1040"/>
      <c r="AP35" s="1040"/>
      <c r="AQ35" s="1040"/>
      <c r="AR35" s="1040"/>
      <c r="AS35" s="1040"/>
      <c r="AT35" s="1040"/>
      <c r="AU35" s="1040"/>
      <c r="AV35" s="1040"/>
      <c r="AW35" s="1040"/>
      <c r="AX35" s="1040"/>
      <c r="AY35" s="88"/>
    </row>
    <row r="36" spans="3:51" ht="16.5" customHeight="1">
      <c r="C36" s="90"/>
      <c r="D36" s="1040"/>
      <c r="E36" s="1040"/>
      <c r="F36" s="1041"/>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c r="AX36" s="1040"/>
      <c r="AY36" s="88"/>
    </row>
    <row r="37" spans="3:51" ht="16.5" customHeight="1">
      <c r="C37" s="90"/>
      <c r="D37" s="1040"/>
      <c r="E37" s="1040"/>
      <c r="F37" s="1041"/>
      <c r="G37" s="1040"/>
      <c r="H37" s="1040"/>
      <c r="I37" s="1040"/>
      <c r="J37" s="10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L37" s="1040"/>
      <c r="AM37" s="1040"/>
      <c r="AN37" s="1040"/>
      <c r="AO37" s="1040"/>
      <c r="AP37" s="1040"/>
      <c r="AQ37" s="1040"/>
      <c r="AR37" s="1040"/>
      <c r="AS37" s="1040"/>
      <c r="AT37" s="1040"/>
      <c r="AU37" s="1040"/>
      <c r="AV37" s="1040"/>
      <c r="AW37" s="1040"/>
      <c r="AX37" s="1040"/>
      <c r="AY37" s="88"/>
    </row>
    <row r="38" spans="3:51" ht="16.5" customHeight="1">
      <c r="C38" s="90"/>
      <c r="D38" s="1040"/>
      <c r="E38" s="1040"/>
      <c r="F38" s="1041"/>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L38" s="1040"/>
      <c r="AM38" s="1040"/>
      <c r="AN38" s="1040"/>
      <c r="AO38" s="1040"/>
      <c r="AP38" s="1040"/>
      <c r="AQ38" s="1040"/>
      <c r="AR38" s="1040"/>
      <c r="AS38" s="1040"/>
      <c r="AT38" s="1040"/>
      <c r="AU38" s="1040"/>
      <c r="AV38" s="1040"/>
      <c r="AW38" s="1040"/>
      <c r="AX38" s="1040"/>
      <c r="AY38" s="88"/>
    </row>
    <row r="39" spans="3:51" ht="16.5" customHeight="1">
      <c r="C39" s="90"/>
      <c r="D39" s="1040"/>
      <c r="E39" s="1040"/>
      <c r="F39" s="1041"/>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L39" s="1040"/>
      <c r="AM39" s="1040"/>
      <c r="AN39" s="1040"/>
      <c r="AO39" s="1040"/>
      <c r="AP39" s="1040"/>
      <c r="AQ39" s="1040"/>
      <c r="AR39" s="1040"/>
      <c r="AS39" s="1040"/>
      <c r="AT39" s="1040"/>
      <c r="AU39" s="1040"/>
      <c r="AV39" s="1040"/>
      <c r="AW39" s="1040"/>
      <c r="AX39" s="1040"/>
      <c r="AY39" s="88"/>
    </row>
    <row r="40" spans="3:51" ht="16.5" customHeight="1">
      <c r="C40" s="90"/>
      <c r="D40" s="1040"/>
      <c r="E40" s="1040"/>
      <c r="F40" s="1041"/>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c r="AM40" s="1040"/>
      <c r="AN40" s="1040"/>
      <c r="AO40" s="1040"/>
      <c r="AP40" s="1040"/>
      <c r="AQ40" s="1040"/>
      <c r="AR40" s="1040"/>
      <c r="AS40" s="1040"/>
      <c r="AT40" s="1040"/>
      <c r="AU40" s="1040"/>
      <c r="AV40" s="1040"/>
      <c r="AW40" s="1040"/>
      <c r="AX40" s="1040"/>
      <c r="AY40" s="88"/>
    </row>
    <row r="41" spans="3:51" ht="16.5" customHeight="1">
      <c r="C41" s="90"/>
      <c r="D41" s="1040"/>
      <c r="E41" s="1040"/>
      <c r="F41" s="1041"/>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040"/>
      <c r="AJ41" s="1040"/>
      <c r="AK41" s="1040"/>
      <c r="AL41" s="1040"/>
      <c r="AM41" s="1040"/>
      <c r="AN41" s="1040"/>
      <c r="AO41" s="1040"/>
      <c r="AP41" s="1040"/>
      <c r="AQ41" s="1040"/>
      <c r="AR41" s="1040"/>
      <c r="AS41" s="1040"/>
      <c r="AT41" s="1040"/>
      <c r="AU41" s="1040"/>
      <c r="AV41" s="1040"/>
      <c r="AW41" s="1040"/>
      <c r="AX41" s="1040"/>
      <c r="AY41" s="88"/>
    </row>
    <row r="42" spans="3:51" ht="16.5" customHeight="1">
      <c r="C42" s="90"/>
      <c r="D42" s="1040"/>
      <c r="E42" s="1040"/>
      <c r="F42" s="1041"/>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c r="AX42" s="1040"/>
      <c r="AY42" s="88"/>
    </row>
    <row r="43" spans="3:51" ht="16.5" customHeight="1">
      <c r="C43" s="90"/>
      <c r="D43" s="1040"/>
      <c r="E43" s="1040"/>
      <c r="F43" s="1041"/>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40"/>
      <c r="AY43" s="88"/>
    </row>
    <row r="44" spans="3:51" ht="16.5" customHeight="1">
      <c r="C44" s="90"/>
      <c r="D44" s="1040"/>
      <c r="E44" s="1040"/>
      <c r="F44" s="1041"/>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0"/>
      <c r="AM44" s="1040"/>
      <c r="AN44" s="1040"/>
      <c r="AO44" s="1040"/>
      <c r="AP44" s="1040"/>
      <c r="AQ44" s="1040"/>
      <c r="AR44" s="1040"/>
      <c r="AS44" s="1040"/>
      <c r="AT44" s="1040"/>
      <c r="AU44" s="1040"/>
      <c r="AV44" s="1040"/>
      <c r="AW44" s="1040"/>
      <c r="AX44" s="1040"/>
      <c r="AY44" s="88"/>
    </row>
    <row r="45" spans="3:51" ht="16.5" customHeight="1">
      <c r="C45" s="90"/>
      <c r="D45" s="1040"/>
      <c r="E45" s="1040"/>
      <c r="F45" s="1041"/>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0"/>
      <c r="AI45" s="1040"/>
      <c r="AJ45" s="1040"/>
      <c r="AK45" s="1040"/>
      <c r="AL45" s="1040"/>
      <c r="AM45" s="1040"/>
      <c r="AN45" s="1040"/>
      <c r="AO45" s="1040"/>
      <c r="AP45" s="1040"/>
      <c r="AQ45" s="1040"/>
      <c r="AR45" s="1040"/>
      <c r="AS45" s="1040"/>
      <c r="AT45" s="1040"/>
      <c r="AU45" s="1040"/>
      <c r="AV45" s="1040"/>
      <c r="AW45" s="1040"/>
      <c r="AX45" s="1040"/>
      <c r="AY45" s="88"/>
    </row>
    <row r="46" spans="3:51" ht="16.5" customHeight="1">
      <c r="C46" s="90"/>
      <c r="D46" s="1040"/>
      <c r="E46" s="1040"/>
      <c r="F46" s="1041"/>
      <c r="G46" s="1040"/>
      <c r="H46" s="1040"/>
      <c r="I46" s="1040"/>
      <c r="J46" s="1040"/>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040"/>
      <c r="AU46" s="1040"/>
      <c r="AV46" s="1040"/>
      <c r="AW46" s="1040"/>
      <c r="AX46" s="1040"/>
      <c r="AY46" s="88"/>
    </row>
    <row r="47" spans="3:51" ht="16.5" customHeight="1">
      <c r="C47" s="90"/>
      <c r="D47" s="1040"/>
      <c r="E47" s="1040"/>
      <c r="F47" s="1041"/>
      <c r="G47" s="1040"/>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c r="AF47" s="1040"/>
      <c r="AG47" s="1040"/>
      <c r="AH47" s="1040"/>
      <c r="AI47" s="1040"/>
      <c r="AJ47" s="1040"/>
      <c r="AK47" s="1040"/>
      <c r="AL47" s="1040"/>
      <c r="AM47" s="1040"/>
      <c r="AN47" s="1040"/>
      <c r="AO47" s="1040"/>
      <c r="AP47" s="1040"/>
      <c r="AQ47" s="1040"/>
      <c r="AR47" s="1040"/>
      <c r="AS47" s="1040"/>
      <c r="AT47" s="1040"/>
      <c r="AU47" s="1040"/>
      <c r="AV47" s="1040"/>
      <c r="AW47" s="1040"/>
      <c r="AX47" s="1040"/>
      <c r="AY47" s="88"/>
    </row>
    <row r="48" spans="3:51" ht="16.5" customHeight="1">
      <c r="C48" s="91"/>
      <c r="D48" s="1042"/>
      <c r="E48" s="1042"/>
      <c r="F48" s="1043"/>
      <c r="G48" s="1042"/>
      <c r="H48" s="1042"/>
      <c r="I48" s="1042"/>
      <c r="J48" s="1042"/>
      <c r="K48" s="1042"/>
      <c r="L48" s="1042"/>
      <c r="M48" s="1042"/>
      <c r="N48" s="1042"/>
      <c r="O48" s="1042"/>
      <c r="P48" s="1042"/>
      <c r="Q48" s="1042"/>
      <c r="R48" s="1042"/>
      <c r="S48" s="1042"/>
      <c r="T48" s="1042"/>
      <c r="U48" s="1042"/>
      <c r="V48" s="1042"/>
      <c r="W48" s="1042"/>
      <c r="X48" s="1042"/>
      <c r="Y48" s="1042"/>
      <c r="Z48" s="1042"/>
      <c r="AA48" s="1042"/>
      <c r="AB48" s="1042"/>
      <c r="AC48" s="1042"/>
      <c r="AD48" s="1042"/>
      <c r="AE48" s="1042"/>
      <c r="AF48" s="1042"/>
      <c r="AG48" s="1042"/>
      <c r="AH48" s="1042"/>
      <c r="AI48" s="1042"/>
      <c r="AJ48" s="1042"/>
      <c r="AK48" s="1042"/>
      <c r="AL48" s="1042"/>
      <c r="AM48" s="1042"/>
      <c r="AN48" s="1042"/>
      <c r="AO48" s="1042"/>
      <c r="AP48" s="1042"/>
      <c r="AQ48" s="1042"/>
      <c r="AR48" s="1042"/>
      <c r="AS48" s="1042"/>
      <c r="AT48" s="1042"/>
      <c r="AU48" s="1042"/>
      <c r="AV48" s="1042"/>
      <c r="AW48" s="1042"/>
      <c r="AX48" s="1042"/>
      <c r="AY48" s="88"/>
    </row>
    <row r="49" spans="3:50" ht="12">
      <c r="C49" s="16"/>
      <c r="D49" s="1044"/>
      <c r="E49" s="1044"/>
      <c r="F49" s="1045"/>
      <c r="G49" s="1044"/>
      <c r="H49" s="1044"/>
      <c r="I49" s="1044"/>
      <c r="J49" s="1044"/>
      <c r="K49" s="1044"/>
      <c r="L49" s="1044"/>
      <c r="M49" s="1044"/>
      <c r="N49" s="1044"/>
      <c r="O49" s="1044"/>
      <c r="P49" s="1044"/>
      <c r="Q49" s="1044"/>
      <c r="R49" s="1044"/>
      <c r="S49" s="1044"/>
      <c r="T49" s="1044"/>
      <c r="U49" s="1044"/>
      <c r="V49" s="1044"/>
      <c r="W49" s="1044"/>
      <c r="X49" s="1044"/>
      <c r="Y49" s="1044"/>
      <c r="Z49" s="1044"/>
      <c r="AA49" s="1044"/>
      <c r="AB49" s="1044"/>
      <c r="AC49" s="1044"/>
      <c r="AD49" s="1044"/>
      <c r="AE49" s="1044"/>
      <c r="AF49" s="1044"/>
      <c r="AG49" s="1044"/>
      <c r="AH49" s="1044"/>
      <c r="AI49" s="1044"/>
      <c r="AJ49" s="1044"/>
      <c r="AK49" s="1044"/>
      <c r="AL49" s="1044"/>
      <c r="AM49" s="1044"/>
      <c r="AN49" s="1044"/>
      <c r="AO49" s="1044"/>
      <c r="AP49" s="1044"/>
      <c r="AQ49" s="1044"/>
      <c r="AR49" s="1044"/>
      <c r="AS49" s="1044"/>
      <c r="AT49" s="1044"/>
      <c r="AU49" s="1044"/>
      <c r="AV49" s="1044"/>
      <c r="AW49" s="1044"/>
      <c r="AX49" s="1044"/>
    </row>
    <row r="50" spans="3:4" ht="12">
      <c r="C50" s="16"/>
      <c r="D50" s="16"/>
    </row>
    <row r="51" spans="3:4" ht="12">
      <c r="C51" s="16"/>
      <c r="D51" s="16"/>
    </row>
  </sheetData>
  <sheetProtection sheet="1" formatCells="0" formatColumns="0" formatRows="0" insertColumns="0"/>
  <mergeCells count="35">
    <mergeCell ref="BB1:CM1"/>
    <mergeCell ref="BE5:BF5"/>
    <mergeCell ref="BK5:BL5"/>
    <mergeCell ref="AZ7:CK7"/>
    <mergeCell ref="C1:E1"/>
    <mergeCell ref="C4:AU4"/>
    <mergeCell ref="D20:AW20"/>
    <mergeCell ref="D19:AW19"/>
    <mergeCell ref="D30:AX30"/>
    <mergeCell ref="D31:AX31"/>
    <mergeCell ref="D29:AX29"/>
    <mergeCell ref="K3:AC3"/>
    <mergeCell ref="D27:AX27"/>
    <mergeCell ref="D26:AX26"/>
    <mergeCell ref="D22:AU22"/>
    <mergeCell ref="D28:AX28"/>
    <mergeCell ref="D21:AW21"/>
    <mergeCell ref="D43:AX43"/>
    <mergeCell ref="D36:AX36"/>
    <mergeCell ref="D37:AX37"/>
    <mergeCell ref="D38:AX38"/>
    <mergeCell ref="D39:AX39"/>
    <mergeCell ref="D32:AX32"/>
    <mergeCell ref="D33:AX33"/>
    <mergeCell ref="D34:AX34"/>
    <mergeCell ref="D35:AX35"/>
    <mergeCell ref="D40:AX40"/>
    <mergeCell ref="D41:AX41"/>
    <mergeCell ref="D42:AX42"/>
    <mergeCell ref="D48:AX48"/>
    <mergeCell ref="D49:AX49"/>
    <mergeCell ref="D44:AX44"/>
    <mergeCell ref="D45:AX45"/>
    <mergeCell ref="D46:AX46"/>
    <mergeCell ref="D47:AX47"/>
  </mergeCells>
  <conditionalFormatting sqref="BE9:CS16">
    <cfRule type="containsText" priority="1" dxfId="16" operator="containsText" text="&gt;">
      <formula>NOT(ISERROR(SEARCH("&gt;",BE9)))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FF60"/>
  <sheetViews>
    <sheetView showGridLines="0" zoomScale="80" zoomScaleNormal="80" zoomScaleSheetLayoutView="70" zoomScalePageLayoutView="60" workbookViewId="0" topLeftCell="C1">
      <selection activeCell="F9" sqref="F9"/>
    </sheetView>
  </sheetViews>
  <sheetFormatPr defaultColWidth="8.8515625" defaultRowHeight="12.75"/>
  <cols>
    <col min="1" max="1" width="5.140625" style="336" hidden="1" customWidth="1"/>
    <col min="2" max="2" width="6.57421875" style="336" hidden="1" customWidth="1"/>
    <col min="3" max="3" width="9.421875" style="0" customWidth="1"/>
    <col min="4" max="4" width="32.421875" style="0" customWidth="1"/>
    <col min="5" max="5" width="8.421875" style="0" customWidth="1"/>
    <col min="6" max="6" width="6.8515625" style="130" customWidth="1"/>
    <col min="7" max="7" width="1.421875" style="561" customWidth="1"/>
    <col min="8" max="8" width="6.8515625" style="130" customWidth="1"/>
    <col min="9" max="9" width="1.421875" style="561" customWidth="1"/>
    <col min="10" max="10" width="6.8515625" style="130" customWidth="1"/>
    <col min="11" max="11" width="1.421875" style="561" customWidth="1"/>
    <col min="12" max="12" width="6.8515625" style="130" customWidth="1"/>
    <col min="13" max="13" width="1.421875" style="561" customWidth="1"/>
    <col min="14" max="14" width="6.8515625" style="130" customWidth="1"/>
    <col min="15" max="15" width="1.421875" style="561" customWidth="1"/>
    <col min="16" max="16" width="6.8515625" style="130" customWidth="1"/>
    <col min="17" max="17" width="1.421875" style="561" customWidth="1"/>
    <col min="18" max="18" width="6.8515625" style="130" customWidth="1"/>
    <col min="19" max="19" width="1.421875" style="561" customWidth="1"/>
    <col min="20" max="20" width="6.8515625" style="130" customWidth="1"/>
    <col min="21" max="21" width="1.421875" style="561" customWidth="1"/>
    <col min="22" max="22" width="6.8515625" style="130" customWidth="1"/>
    <col min="23" max="23" width="1.421875" style="561" customWidth="1"/>
    <col min="24" max="24" width="6.8515625" style="130" customWidth="1"/>
    <col min="25" max="25" width="1.421875" style="561" customWidth="1"/>
    <col min="26" max="26" width="6.8515625" style="130" customWidth="1"/>
    <col min="27" max="27" width="1.421875" style="561" customWidth="1"/>
    <col min="28" max="28" width="6.8515625" style="130" customWidth="1"/>
    <col min="29" max="29" width="1.421875" style="561" customWidth="1"/>
    <col min="30" max="30" width="6.8515625" style="130" customWidth="1"/>
    <col min="31" max="31" width="1.421875" style="561" customWidth="1"/>
    <col min="32" max="32" width="6.8515625" style="130" customWidth="1"/>
    <col min="33" max="33" width="1.421875" style="561" customWidth="1"/>
    <col min="34" max="34" width="6.8515625" style="130" customWidth="1"/>
    <col min="35" max="35" width="1.421875" style="561" customWidth="1"/>
    <col min="36" max="36" width="6.8515625" style="141" customWidth="1"/>
    <col min="37" max="37" width="1.421875" style="561" customWidth="1"/>
    <col min="38" max="38" width="6.8515625" style="141" customWidth="1"/>
    <col min="39" max="39" width="1.421875" style="561" customWidth="1"/>
    <col min="40" max="40" width="6.8515625" style="130" customWidth="1"/>
    <col min="41" max="41" width="1.421875" style="561" customWidth="1"/>
    <col min="42" max="42" width="6.8515625" style="130" customWidth="1"/>
    <col min="43" max="43" width="1.421875" style="561" customWidth="1"/>
    <col min="44" max="44" width="6.8515625" style="141" customWidth="1"/>
    <col min="45" max="45" width="1.421875" style="561" customWidth="1"/>
    <col min="46" max="46" width="6.8515625" style="141" customWidth="1"/>
    <col min="47" max="47" width="1.421875" style="561" customWidth="1"/>
    <col min="48" max="48" width="6.8515625" style="141" customWidth="1"/>
    <col min="49" max="49" width="1.421875" style="561" customWidth="1"/>
    <col min="50" max="50" width="3.421875" style="0" customWidth="1"/>
    <col min="51" max="51" width="5.421875" style="260" customWidth="1"/>
    <col min="52" max="52" width="42.421875" style="260" customWidth="1"/>
    <col min="53" max="53" width="8.00390625" style="260" customWidth="1"/>
    <col min="54" max="54" width="6.421875" style="260" customWidth="1"/>
    <col min="55" max="55" width="1.421875" style="260" customWidth="1"/>
    <col min="56" max="56" width="6.421875" style="260" customWidth="1"/>
    <col min="57" max="57" width="1.421875" style="260" customWidth="1"/>
    <col min="58" max="58" width="5.57421875" style="300" customWidth="1"/>
    <col min="59" max="59" width="1.421875" style="301" customWidth="1"/>
    <col min="60" max="60" width="5.57421875" style="300" customWidth="1"/>
    <col min="61" max="61" width="1.421875" style="301" customWidth="1"/>
    <col min="62" max="62" width="5.57421875" style="300" customWidth="1"/>
    <col min="63" max="63" width="1.421875" style="301" customWidth="1"/>
    <col min="64" max="64" width="5.57421875" style="300" customWidth="1"/>
    <col min="65" max="65" width="1.421875" style="301" customWidth="1"/>
    <col min="66" max="66" width="5.57421875" style="300" customWidth="1"/>
    <col min="67" max="67" width="1.421875" style="301" customWidth="1"/>
    <col min="68" max="68" width="5.57421875" style="300" customWidth="1"/>
    <col min="69" max="69" width="1.421875" style="301" customWidth="1"/>
    <col min="70" max="70" width="5.57421875" style="300" customWidth="1"/>
    <col min="71" max="71" width="1.421875" style="301" customWidth="1"/>
    <col min="72" max="72" width="5.57421875" style="300" customWidth="1"/>
    <col min="73" max="73" width="1.421875" style="301" customWidth="1"/>
    <col min="74" max="74" width="5.57421875" style="300" customWidth="1"/>
    <col min="75" max="75" width="1.421875" style="301" customWidth="1"/>
    <col min="76" max="76" width="5.57421875" style="300" customWidth="1"/>
    <col min="77" max="77" width="1.421875" style="301" customWidth="1"/>
    <col min="78" max="78" width="5.57421875" style="300" customWidth="1"/>
    <col min="79" max="79" width="1.421875" style="301" customWidth="1"/>
    <col min="80" max="80" width="5.57421875" style="300" customWidth="1"/>
    <col min="81" max="81" width="1.421875" style="301" customWidth="1"/>
    <col min="82" max="82" width="5.57421875" style="300" customWidth="1"/>
    <col min="83" max="83" width="1.421875" style="301" customWidth="1"/>
    <col min="84" max="84" width="5.57421875" style="300" customWidth="1"/>
    <col min="85" max="85" width="1.421875" style="301" customWidth="1"/>
    <col min="86" max="86" width="5.57421875" style="300" customWidth="1"/>
    <col min="87" max="87" width="1.421875" style="301" customWidth="1"/>
    <col min="88" max="88" width="5.57421875" style="260" customWidth="1"/>
    <col min="89" max="89" width="1.421875" style="260" customWidth="1"/>
    <col min="90" max="90" width="5.57421875" style="260" customWidth="1"/>
    <col min="91" max="91" width="1.421875" style="260" customWidth="1"/>
    <col min="92" max="92" width="5.57421875" style="300" customWidth="1"/>
    <col min="93" max="93" width="1.421875" style="301" customWidth="1"/>
    <col min="94" max="94" width="5.57421875" style="260" customWidth="1"/>
    <col min="95" max="95" width="1.421875" style="260" customWidth="1"/>
    <col min="96" max="96" width="5.57421875" style="260" customWidth="1"/>
    <col min="97" max="97" width="1.421875" style="260" customWidth="1"/>
    <col min="98" max="98" width="5.421875" style="260" customWidth="1"/>
    <col min="99" max="99" width="26.57421875" style="260" customWidth="1"/>
    <col min="100" max="100" width="8.00390625" style="260" customWidth="1"/>
    <col min="101" max="101" width="6.421875" style="260" customWidth="1"/>
    <col min="102" max="102" width="1.421875" style="260" customWidth="1"/>
    <col min="103" max="103" width="6.421875" style="260" customWidth="1"/>
    <col min="104" max="104" width="1.421875" style="260" customWidth="1"/>
    <col min="105" max="105" width="5.421875" style="300" customWidth="1"/>
    <col min="106" max="106" width="1.421875" style="301" customWidth="1"/>
    <col min="107" max="107" width="5.421875" style="300" customWidth="1"/>
    <col min="108" max="108" width="1.421875" style="301" customWidth="1"/>
    <col min="109" max="109" width="5.421875" style="300" customWidth="1"/>
    <col min="110" max="110" width="1.421875" style="301" customWidth="1"/>
    <col min="111" max="111" width="5.421875" style="300" customWidth="1"/>
    <col min="112" max="112" width="1.421875" style="301" customWidth="1"/>
    <col min="113" max="113" width="5.421875" style="300" customWidth="1"/>
    <col min="114" max="114" width="1.421875" style="301" customWidth="1"/>
    <col min="115" max="115" width="5.421875" style="300" customWidth="1"/>
    <col min="116" max="116" width="1.421875" style="301" customWidth="1"/>
    <col min="117" max="117" width="5.421875" style="300" customWidth="1"/>
    <col min="118" max="118" width="1.421875" style="301" customWidth="1"/>
    <col min="119" max="119" width="5.421875" style="300" customWidth="1"/>
    <col min="120" max="120" width="1.421875" style="301" customWidth="1"/>
    <col min="121" max="121" width="5.421875" style="300" customWidth="1"/>
    <col min="122" max="122" width="1.421875" style="301" customWidth="1"/>
    <col min="123" max="123" width="5.421875" style="300" customWidth="1"/>
    <col min="124" max="124" width="1.421875" style="301" customWidth="1"/>
    <col min="125" max="125" width="5.421875" style="300" customWidth="1"/>
    <col min="126" max="126" width="1.421875" style="301" customWidth="1"/>
    <col min="127" max="127" width="5.421875" style="300" customWidth="1"/>
    <col min="128" max="128" width="1.421875" style="301" customWidth="1"/>
    <col min="129" max="129" width="5.421875" style="300" customWidth="1"/>
    <col min="130" max="130" width="1.421875" style="301" customWidth="1"/>
    <col min="131" max="131" width="5.421875" style="300" customWidth="1"/>
    <col min="132" max="132" width="1.421875" style="301" customWidth="1"/>
    <col min="133" max="133" width="5.421875" style="300" customWidth="1"/>
    <col min="134" max="134" width="1.421875" style="301" customWidth="1"/>
    <col min="135" max="135" width="5.421875" style="260" customWidth="1"/>
    <col min="136" max="136" width="1.421875" style="260" customWidth="1"/>
    <col min="137" max="137" width="5.421875" style="260" customWidth="1"/>
    <col min="138" max="138" width="1.421875" style="260" customWidth="1"/>
    <col min="139" max="139" width="5.421875" style="300" customWidth="1"/>
    <col min="140" max="140" width="1.421875" style="301" customWidth="1"/>
    <col min="141" max="141" width="5.421875" style="260" customWidth="1"/>
    <col min="142" max="142" width="1.421875" style="260" customWidth="1"/>
    <col min="143" max="143" width="5.421875" style="260" customWidth="1"/>
    <col min="144" max="144" width="1.421875" style="260" customWidth="1"/>
    <col min="145" max="145" width="5.421875" style="260" customWidth="1"/>
    <col min="146" max="146" width="1.421875" style="260" customWidth="1"/>
    <col min="147" max="147" width="5.421875" style="260" customWidth="1"/>
    <col min="148" max="148" width="1.421875" style="260" customWidth="1"/>
  </cols>
  <sheetData>
    <row r="1" spans="2:145" ht="16.5" customHeight="1">
      <c r="B1" s="336">
        <v>0</v>
      </c>
      <c r="C1" s="1064" t="s">
        <v>111</v>
      </c>
      <c r="D1" s="1064"/>
      <c r="E1" s="1064"/>
      <c r="F1" s="126"/>
      <c r="G1" s="553"/>
      <c r="H1" s="126"/>
      <c r="I1" s="553"/>
      <c r="J1" s="126"/>
      <c r="K1" s="553"/>
      <c r="L1" s="126"/>
      <c r="M1" s="553"/>
      <c r="N1" s="126"/>
      <c r="O1" s="553"/>
      <c r="P1" s="126"/>
      <c r="Q1" s="553"/>
      <c r="R1" s="126"/>
      <c r="S1" s="553"/>
      <c r="T1" s="126"/>
      <c r="U1" s="553"/>
      <c r="V1" s="126"/>
      <c r="W1" s="553"/>
      <c r="X1" s="126"/>
      <c r="Y1" s="553"/>
      <c r="Z1" s="126"/>
      <c r="AA1" s="553"/>
      <c r="AB1" s="126"/>
      <c r="AC1" s="553"/>
      <c r="AD1" s="126"/>
      <c r="AE1" s="553"/>
      <c r="AF1" s="126"/>
      <c r="AG1" s="553"/>
      <c r="AH1" s="126"/>
      <c r="AI1" s="553"/>
      <c r="AJ1" s="136"/>
      <c r="AK1" s="553"/>
      <c r="AL1" s="136"/>
      <c r="AM1" s="553"/>
      <c r="AN1" s="126"/>
      <c r="AO1" s="571"/>
      <c r="AP1" s="126"/>
      <c r="AQ1" s="571"/>
      <c r="AR1" s="142"/>
      <c r="AS1" s="571"/>
      <c r="AT1" s="142"/>
      <c r="AU1" s="571"/>
      <c r="AV1" s="142"/>
      <c r="AW1" s="571"/>
      <c r="AX1" s="1"/>
      <c r="AY1" s="846" t="s">
        <v>70</v>
      </c>
      <c r="BF1" s="870"/>
      <c r="BG1" s="871"/>
      <c r="BH1" s="870"/>
      <c r="BI1" s="871"/>
      <c r="BJ1" s="870"/>
      <c r="BK1" s="871"/>
      <c r="BL1" s="870"/>
      <c r="BM1" s="871"/>
      <c r="BN1" s="870"/>
      <c r="BO1" s="871"/>
      <c r="BP1" s="870"/>
      <c r="BQ1" s="871"/>
      <c r="BR1" s="870"/>
      <c r="BS1" s="871"/>
      <c r="BT1" s="870"/>
      <c r="BU1" s="871"/>
      <c r="BV1" s="870"/>
      <c r="BW1" s="871"/>
      <c r="BX1" s="870"/>
      <c r="BY1" s="871"/>
      <c r="BZ1" s="870"/>
      <c r="CA1" s="871"/>
      <c r="CB1" s="870"/>
      <c r="CC1" s="871"/>
      <c r="CD1" s="870"/>
      <c r="CE1" s="871"/>
      <c r="CF1" s="870"/>
      <c r="CH1" s="870"/>
      <c r="CN1" s="870"/>
      <c r="CT1" s="341" t="s">
        <v>70</v>
      </c>
      <c r="DA1" s="287"/>
      <c r="DB1" s="288"/>
      <c r="DC1" s="287"/>
      <c r="DD1" s="288"/>
      <c r="DE1" s="287"/>
      <c r="DF1" s="288"/>
      <c r="DG1" s="287"/>
      <c r="DH1" s="288"/>
      <c r="DI1" s="287"/>
      <c r="DJ1" s="288"/>
      <c r="DK1" s="287"/>
      <c r="DL1" s="288"/>
      <c r="DM1" s="287"/>
      <c r="DN1" s="288"/>
      <c r="DO1" s="287"/>
      <c r="DP1" s="288"/>
      <c r="DQ1" s="287"/>
      <c r="DR1" s="288"/>
      <c r="DS1" s="287"/>
      <c r="DT1" s="288"/>
      <c r="DU1" s="287"/>
      <c r="DV1" s="288"/>
      <c r="DW1" s="287"/>
      <c r="DX1" s="288"/>
      <c r="DY1" s="287"/>
      <c r="DZ1" s="288"/>
      <c r="EA1" s="287"/>
      <c r="EB1" s="289"/>
      <c r="EC1" s="287"/>
      <c r="ED1" s="289"/>
      <c r="EE1" s="259"/>
      <c r="EI1" s="287"/>
      <c r="EJ1" s="289"/>
      <c r="EK1" s="259"/>
      <c r="EO1" s="259"/>
    </row>
    <row r="2" spans="3:145" ht="12.75">
      <c r="C2" s="58"/>
      <c r="D2" s="60"/>
      <c r="E2" s="61"/>
      <c r="F2" s="127"/>
      <c r="G2" s="554"/>
      <c r="H2" s="127"/>
      <c r="I2" s="554"/>
      <c r="J2" s="127"/>
      <c r="K2" s="554"/>
      <c r="L2" s="127"/>
      <c r="M2" s="554"/>
      <c r="N2" s="127"/>
      <c r="O2" s="554"/>
      <c r="P2" s="127"/>
      <c r="Q2" s="554"/>
      <c r="R2" s="127"/>
      <c r="S2" s="554"/>
      <c r="T2" s="127"/>
      <c r="U2" s="554"/>
      <c r="V2" s="127"/>
      <c r="W2" s="554"/>
      <c r="X2" s="127"/>
      <c r="Y2" s="554"/>
      <c r="Z2" s="127"/>
      <c r="AA2" s="554"/>
      <c r="AB2" s="127"/>
      <c r="AC2" s="554"/>
      <c r="AD2" s="127"/>
      <c r="AE2" s="554"/>
      <c r="AF2" s="127"/>
      <c r="AG2" s="554"/>
      <c r="AH2" s="127"/>
      <c r="AI2" s="554"/>
      <c r="AJ2" s="137"/>
      <c r="AK2" s="554"/>
      <c r="AL2" s="137"/>
      <c r="AM2" s="554"/>
      <c r="AN2" s="127"/>
      <c r="AO2" s="572"/>
      <c r="AP2" s="127"/>
      <c r="AQ2" s="572"/>
      <c r="AR2" s="143"/>
      <c r="AS2" s="572"/>
      <c r="AT2" s="143"/>
      <c r="AU2" s="572"/>
      <c r="AV2" s="143"/>
      <c r="AW2" s="572"/>
      <c r="BF2" s="872"/>
      <c r="BG2" s="873"/>
      <c r="BH2" s="872"/>
      <c r="BI2" s="873"/>
      <c r="BJ2" s="872"/>
      <c r="BK2" s="873"/>
      <c r="BL2" s="872"/>
      <c r="BM2" s="873"/>
      <c r="BN2" s="872"/>
      <c r="BO2" s="873"/>
      <c r="BP2" s="872"/>
      <c r="BQ2" s="873"/>
      <c r="BR2" s="872"/>
      <c r="BS2" s="873"/>
      <c r="BT2" s="872"/>
      <c r="BU2" s="873"/>
      <c r="BV2" s="872"/>
      <c r="BW2" s="873"/>
      <c r="BX2" s="872"/>
      <c r="BY2" s="873"/>
      <c r="BZ2" s="872"/>
      <c r="CA2" s="873"/>
      <c r="CB2" s="872"/>
      <c r="CC2" s="873"/>
      <c r="CD2" s="872"/>
      <c r="CE2" s="873"/>
      <c r="CF2" s="872"/>
      <c r="CG2" s="873"/>
      <c r="CH2" s="872"/>
      <c r="CI2" s="873"/>
      <c r="CN2" s="872"/>
      <c r="CO2" s="873"/>
      <c r="DA2" s="290"/>
      <c r="DB2" s="291"/>
      <c r="DC2" s="290"/>
      <c r="DD2" s="291"/>
      <c r="DE2" s="290"/>
      <c r="DF2" s="291"/>
      <c r="DG2" s="290"/>
      <c r="DH2" s="291"/>
      <c r="DI2" s="290"/>
      <c r="DJ2" s="291"/>
      <c r="DK2" s="290"/>
      <c r="DL2" s="291"/>
      <c r="DM2" s="290"/>
      <c r="DN2" s="291"/>
      <c r="DO2" s="290"/>
      <c r="DP2" s="291"/>
      <c r="DQ2" s="290"/>
      <c r="DR2" s="291"/>
      <c r="DS2" s="290"/>
      <c r="DT2" s="291"/>
      <c r="DU2" s="290"/>
      <c r="DV2" s="291"/>
      <c r="DW2" s="290"/>
      <c r="DX2" s="291"/>
      <c r="DY2" s="290"/>
      <c r="DZ2" s="291"/>
      <c r="EA2" s="290"/>
      <c r="EB2" s="291"/>
      <c r="EC2" s="290"/>
      <c r="ED2" s="291"/>
      <c r="EE2" s="259"/>
      <c r="EI2" s="290"/>
      <c r="EJ2" s="291"/>
      <c r="EK2" s="259"/>
      <c r="EO2" s="259"/>
    </row>
    <row r="3" spans="1:149" s="11" customFormat="1" ht="17.25" customHeight="1">
      <c r="A3" s="336"/>
      <c r="B3" s="336">
        <v>854</v>
      </c>
      <c r="C3" s="228" t="s">
        <v>240</v>
      </c>
      <c r="D3" s="432" t="s">
        <v>412</v>
      </c>
      <c r="E3" s="430"/>
      <c r="F3" s="231"/>
      <c r="G3" s="232"/>
      <c r="H3" s="228" t="s">
        <v>241</v>
      </c>
      <c r="I3" s="229"/>
      <c r="J3" s="230"/>
      <c r="K3" s="1051"/>
      <c r="L3" s="1052"/>
      <c r="M3" s="1052"/>
      <c r="N3" s="1052"/>
      <c r="O3" s="1052"/>
      <c r="P3" s="1052"/>
      <c r="Q3" s="1052"/>
      <c r="R3" s="1052"/>
      <c r="S3" s="1052"/>
      <c r="T3" s="1052"/>
      <c r="U3" s="1052"/>
      <c r="V3" s="1052"/>
      <c r="W3" s="1052"/>
      <c r="X3" s="1052"/>
      <c r="Y3" s="1052"/>
      <c r="Z3" s="1052"/>
      <c r="AA3" s="1052"/>
      <c r="AB3" s="1052"/>
      <c r="AC3" s="1052"/>
      <c r="AX3" s="14"/>
      <c r="AY3" s="408" t="s">
        <v>73</v>
      </c>
      <c r="AZ3" s="413"/>
      <c r="BA3" s="874"/>
      <c r="BB3" s="875"/>
      <c r="BC3" s="875"/>
      <c r="BD3" s="875"/>
      <c r="BE3" s="875"/>
      <c r="BF3" s="875"/>
      <c r="BG3" s="876"/>
      <c r="BH3" s="876"/>
      <c r="BI3" s="876"/>
      <c r="BJ3" s="876"/>
      <c r="BK3" s="876"/>
      <c r="BL3" s="875"/>
      <c r="BM3" s="876"/>
      <c r="BN3" s="876"/>
      <c r="BO3" s="876"/>
      <c r="BP3" s="876"/>
      <c r="BQ3" s="876"/>
      <c r="BR3" s="876"/>
      <c r="BS3" s="874"/>
      <c r="BT3" s="875"/>
      <c r="BU3" s="875"/>
      <c r="BV3" s="875"/>
      <c r="BW3" s="875"/>
      <c r="BX3" s="875"/>
      <c r="BY3" s="875"/>
      <c r="BZ3" s="874"/>
      <c r="CA3" s="874"/>
      <c r="CB3" s="874"/>
      <c r="CC3" s="875"/>
      <c r="CD3" s="875"/>
      <c r="CE3" s="875"/>
      <c r="CF3" s="875"/>
      <c r="CG3" s="875"/>
      <c r="CH3" s="875"/>
      <c r="CI3" s="875"/>
      <c r="CJ3" s="875"/>
      <c r="CK3" s="274"/>
      <c r="CL3" s="274"/>
      <c r="CM3" s="274"/>
      <c r="CN3" s="875"/>
      <c r="CO3" s="875"/>
      <c r="CP3" s="875"/>
      <c r="CQ3" s="274"/>
      <c r="CR3" s="274"/>
      <c r="CS3" s="274"/>
      <c r="CT3" s="408" t="s">
        <v>73</v>
      </c>
      <c r="CU3" s="410"/>
      <c r="CV3" s="276"/>
      <c r="CW3" s="277"/>
      <c r="CX3" s="347"/>
      <c r="CY3" s="347"/>
      <c r="CZ3" s="347"/>
      <c r="DA3" s="347"/>
      <c r="DB3" s="257"/>
      <c r="DC3" s="257"/>
      <c r="DD3" s="257"/>
      <c r="DE3" s="257"/>
      <c r="DF3" s="257"/>
      <c r="DG3" s="347"/>
      <c r="DH3" s="257"/>
      <c r="DI3" s="257"/>
      <c r="DJ3" s="257"/>
      <c r="DK3" s="257"/>
      <c r="DL3" s="257"/>
      <c r="DM3" s="257"/>
      <c r="DN3" s="278"/>
      <c r="DO3" s="277"/>
      <c r="DP3" s="277"/>
      <c r="DQ3" s="277"/>
      <c r="DR3" s="277"/>
      <c r="DS3" s="277"/>
      <c r="DT3" s="277"/>
      <c r="DU3" s="278"/>
      <c r="DV3" s="278"/>
      <c r="DW3" s="278"/>
      <c r="DX3" s="277"/>
      <c r="DY3" s="277"/>
      <c r="DZ3" s="277"/>
      <c r="EA3" s="277"/>
      <c r="EB3" s="277"/>
      <c r="EC3" s="277"/>
      <c r="ED3" s="277"/>
      <c r="EE3" s="277"/>
      <c r="EF3" s="275"/>
      <c r="EG3" s="275"/>
      <c r="EH3" s="275"/>
      <c r="EI3" s="277"/>
      <c r="EJ3" s="277"/>
      <c r="EK3" s="277"/>
      <c r="EL3" s="275"/>
      <c r="EM3" s="275"/>
      <c r="EN3" s="275"/>
      <c r="EO3" s="277"/>
      <c r="EP3" s="275"/>
      <c r="EQ3" s="275"/>
      <c r="ER3" s="275"/>
      <c r="ES3" s="123"/>
    </row>
    <row r="4" spans="1:149" s="11" customFormat="1" ht="3.75" customHeight="1">
      <c r="A4" s="336"/>
      <c r="B4" s="336"/>
      <c r="C4" s="361"/>
      <c r="D4" s="362"/>
      <c r="E4" s="363"/>
      <c r="F4" s="231"/>
      <c r="G4" s="232"/>
      <c r="H4" s="233"/>
      <c r="I4" s="232"/>
      <c r="J4" s="233"/>
      <c r="K4" s="232"/>
      <c r="L4" s="233"/>
      <c r="M4" s="232"/>
      <c r="N4" s="233"/>
      <c r="O4" s="232"/>
      <c r="P4" s="233"/>
      <c r="Q4" s="232"/>
      <c r="R4" s="233"/>
      <c r="S4" s="232"/>
      <c r="T4" s="233"/>
      <c r="U4" s="232"/>
      <c r="V4" s="231"/>
      <c r="W4" s="232"/>
      <c r="X4" s="231"/>
      <c r="Y4" s="232"/>
      <c r="Z4" s="231"/>
      <c r="AA4" s="496"/>
      <c r="AB4" s="361"/>
      <c r="AC4" s="232"/>
      <c r="AD4" s="231"/>
      <c r="AE4" s="232"/>
      <c r="AF4" s="233"/>
      <c r="AG4" s="232"/>
      <c r="AH4" s="231"/>
      <c r="AI4" s="232"/>
      <c r="AJ4" s="231"/>
      <c r="AK4" s="232"/>
      <c r="AL4" s="231"/>
      <c r="AM4" s="232"/>
      <c r="AN4" s="364"/>
      <c r="AO4" s="573"/>
      <c r="AP4" s="2"/>
      <c r="AQ4" s="573"/>
      <c r="AR4" s="2"/>
      <c r="AS4" s="573"/>
      <c r="AT4" s="2"/>
      <c r="AU4" s="573"/>
      <c r="AV4" s="2"/>
      <c r="AW4" s="573"/>
      <c r="AX4" s="14"/>
      <c r="AY4" s="408"/>
      <c r="AZ4" s="413"/>
      <c r="BA4" s="874"/>
      <c r="BB4" s="875"/>
      <c r="BC4" s="875"/>
      <c r="BD4" s="875"/>
      <c r="BE4" s="875"/>
      <c r="BF4" s="875"/>
      <c r="BG4" s="876"/>
      <c r="BH4" s="876"/>
      <c r="BI4" s="876"/>
      <c r="BJ4" s="876"/>
      <c r="BK4" s="876"/>
      <c r="BL4" s="875"/>
      <c r="BM4" s="876"/>
      <c r="BN4" s="876"/>
      <c r="BO4" s="876"/>
      <c r="BP4" s="876"/>
      <c r="BQ4" s="876"/>
      <c r="BR4" s="876"/>
      <c r="BS4" s="874"/>
      <c r="BT4" s="875"/>
      <c r="BU4" s="875"/>
      <c r="BV4" s="875"/>
      <c r="BW4" s="875"/>
      <c r="BX4" s="875"/>
      <c r="BY4" s="875"/>
      <c r="BZ4" s="874"/>
      <c r="CA4" s="874"/>
      <c r="CB4" s="874"/>
      <c r="CC4" s="875"/>
      <c r="CD4" s="875"/>
      <c r="CE4" s="875"/>
      <c r="CF4" s="875"/>
      <c r="CG4" s="875"/>
      <c r="CH4" s="875"/>
      <c r="CI4" s="875"/>
      <c r="CJ4" s="875"/>
      <c r="CK4" s="274"/>
      <c r="CL4" s="274"/>
      <c r="CM4" s="274"/>
      <c r="CN4" s="875"/>
      <c r="CO4" s="875"/>
      <c r="CP4" s="875"/>
      <c r="CQ4" s="274"/>
      <c r="CR4" s="274"/>
      <c r="CS4" s="274"/>
      <c r="CT4" s="408"/>
      <c r="CU4" s="410"/>
      <c r="CV4" s="276"/>
      <c r="CW4" s="277"/>
      <c r="CX4" s="347"/>
      <c r="CY4" s="347"/>
      <c r="CZ4" s="347"/>
      <c r="DA4" s="347"/>
      <c r="DB4" s="257"/>
      <c r="DC4" s="257"/>
      <c r="DD4" s="257"/>
      <c r="DE4" s="257"/>
      <c r="DF4" s="257"/>
      <c r="DG4" s="347"/>
      <c r="DH4" s="257"/>
      <c r="DI4" s="257"/>
      <c r="DJ4" s="257"/>
      <c r="DK4" s="257"/>
      <c r="DL4" s="257"/>
      <c r="DM4" s="257"/>
      <c r="DN4" s="278"/>
      <c r="DO4" s="277"/>
      <c r="DP4" s="277"/>
      <c r="DQ4" s="277"/>
      <c r="DR4" s="277"/>
      <c r="DS4" s="277"/>
      <c r="DT4" s="277"/>
      <c r="DU4" s="278"/>
      <c r="DV4" s="278"/>
      <c r="DW4" s="278"/>
      <c r="DX4" s="277"/>
      <c r="DY4" s="277"/>
      <c r="DZ4" s="277"/>
      <c r="EA4" s="277"/>
      <c r="EB4" s="277"/>
      <c r="EC4" s="277"/>
      <c r="ED4" s="277"/>
      <c r="EE4" s="277"/>
      <c r="EF4" s="275"/>
      <c r="EG4" s="275"/>
      <c r="EH4" s="275"/>
      <c r="EI4" s="277"/>
      <c r="EJ4" s="277"/>
      <c r="EK4" s="277"/>
      <c r="EL4" s="275"/>
      <c r="EM4" s="275"/>
      <c r="EN4" s="275"/>
      <c r="EO4" s="277"/>
      <c r="EP4" s="275"/>
      <c r="EQ4" s="275"/>
      <c r="ER4" s="275"/>
      <c r="ES4" s="123"/>
    </row>
    <row r="5" spans="3:149" ht="4.5" customHeight="1">
      <c r="C5" s="67"/>
      <c r="D5" s="67"/>
      <c r="E5" s="67"/>
      <c r="F5" s="132"/>
      <c r="G5" s="555"/>
      <c r="H5" s="132"/>
      <c r="I5" s="555"/>
      <c r="J5" s="132"/>
      <c r="K5" s="555"/>
      <c r="L5" s="132"/>
      <c r="M5" s="555"/>
      <c r="N5" s="132"/>
      <c r="O5" s="555"/>
      <c r="P5" s="132"/>
      <c r="Q5" s="555"/>
      <c r="R5" s="132"/>
      <c r="S5" s="555"/>
      <c r="T5" s="132"/>
      <c r="U5" s="555"/>
      <c r="V5" s="132"/>
      <c r="W5" s="555"/>
      <c r="X5" s="132"/>
      <c r="Y5" s="555"/>
      <c r="Z5" s="132"/>
      <c r="AA5" s="555"/>
      <c r="AB5" s="132"/>
      <c r="AC5" s="555"/>
      <c r="AD5" s="132"/>
      <c r="AE5" s="555"/>
      <c r="AF5" s="132"/>
      <c r="AG5" s="555"/>
      <c r="AH5" s="132"/>
      <c r="AI5" s="555"/>
      <c r="AJ5" s="138"/>
      <c r="AK5" s="555"/>
      <c r="AL5" s="138"/>
      <c r="AM5" s="555"/>
      <c r="AN5" s="132"/>
      <c r="AO5" s="574"/>
      <c r="AP5" s="132"/>
      <c r="AQ5" s="574"/>
      <c r="AR5" s="144"/>
      <c r="AS5" s="574"/>
      <c r="AT5" s="144"/>
      <c r="AU5" s="574"/>
      <c r="AV5" s="144"/>
      <c r="AW5" s="574"/>
      <c r="AX5" s="14"/>
      <c r="AY5" s="408"/>
      <c r="AZ5" s="408"/>
      <c r="BF5" s="877"/>
      <c r="BG5" s="878"/>
      <c r="BH5" s="877"/>
      <c r="BI5" s="878"/>
      <c r="BJ5" s="877"/>
      <c r="BK5" s="878"/>
      <c r="BL5" s="877"/>
      <c r="BM5" s="878"/>
      <c r="BN5" s="877"/>
      <c r="BO5" s="878"/>
      <c r="BP5" s="877"/>
      <c r="BQ5" s="878"/>
      <c r="BR5" s="877"/>
      <c r="BS5" s="878"/>
      <c r="BT5" s="877"/>
      <c r="BU5" s="878"/>
      <c r="BV5" s="877"/>
      <c r="BW5" s="878"/>
      <c r="BX5" s="877"/>
      <c r="BY5" s="878"/>
      <c r="BZ5" s="877"/>
      <c r="CA5" s="878"/>
      <c r="CB5" s="877"/>
      <c r="CC5" s="878"/>
      <c r="CD5" s="877"/>
      <c r="CE5" s="878"/>
      <c r="CF5" s="877"/>
      <c r="CG5" s="878"/>
      <c r="CH5" s="877"/>
      <c r="CI5" s="878"/>
      <c r="CJ5" s="274"/>
      <c r="CK5" s="274"/>
      <c r="CL5" s="274"/>
      <c r="CM5" s="274"/>
      <c r="CN5" s="877"/>
      <c r="CO5" s="878"/>
      <c r="CP5" s="274"/>
      <c r="CQ5" s="274"/>
      <c r="CR5" s="274"/>
      <c r="CS5" s="274"/>
      <c r="CT5" s="408"/>
      <c r="CU5" s="408"/>
      <c r="DA5" s="294"/>
      <c r="DB5" s="295"/>
      <c r="DC5" s="294"/>
      <c r="DD5" s="295"/>
      <c r="DE5" s="294"/>
      <c r="DF5" s="295"/>
      <c r="DG5" s="294"/>
      <c r="DH5" s="295"/>
      <c r="DI5" s="294"/>
      <c r="DJ5" s="295"/>
      <c r="DK5" s="294"/>
      <c r="DL5" s="295"/>
      <c r="DM5" s="294"/>
      <c r="DN5" s="295"/>
      <c r="DO5" s="294"/>
      <c r="DP5" s="295"/>
      <c r="DQ5" s="294"/>
      <c r="DR5" s="295"/>
      <c r="DS5" s="294"/>
      <c r="DT5" s="295"/>
      <c r="DU5" s="294"/>
      <c r="DV5" s="295"/>
      <c r="DW5" s="294"/>
      <c r="DX5" s="295"/>
      <c r="DY5" s="294"/>
      <c r="DZ5" s="295"/>
      <c r="EA5" s="294"/>
      <c r="EB5" s="295"/>
      <c r="EC5" s="294"/>
      <c r="ED5" s="295"/>
      <c r="EE5" s="275"/>
      <c r="EF5" s="274"/>
      <c r="EG5" s="274"/>
      <c r="EH5" s="274"/>
      <c r="EI5" s="294"/>
      <c r="EJ5" s="295"/>
      <c r="EK5" s="275"/>
      <c r="EL5" s="274"/>
      <c r="EM5" s="274"/>
      <c r="EN5" s="274"/>
      <c r="EO5" s="275"/>
      <c r="EP5" s="274"/>
      <c r="EQ5" s="274"/>
      <c r="ER5" s="274"/>
      <c r="ES5" s="11"/>
    </row>
    <row r="6" spans="2:145" ht="18.75" customHeight="1">
      <c r="B6" s="336">
        <v>165</v>
      </c>
      <c r="C6" s="1083" t="s">
        <v>158</v>
      </c>
      <c r="D6" s="1083"/>
      <c r="E6" s="1083"/>
      <c r="F6" s="1083"/>
      <c r="G6" s="1083"/>
      <c r="H6" s="1083"/>
      <c r="I6" s="1083"/>
      <c r="J6" s="1083"/>
      <c r="K6" s="1083"/>
      <c r="L6" s="1083"/>
      <c r="M6" s="1083"/>
      <c r="N6" s="1083"/>
      <c r="O6" s="1083"/>
      <c r="P6" s="1083"/>
      <c r="Q6" s="1083"/>
      <c r="R6" s="1083"/>
      <c r="S6" s="1083"/>
      <c r="T6" s="1083"/>
      <c r="U6" s="1083"/>
      <c r="V6" s="1083"/>
      <c r="W6" s="1083"/>
      <c r="X6" s="1083"/>
      <c r="Y6" s="1083"/>
      <c r="Z6" s="1083"/>
      <c r="AA6" s="1083"/>
      <c r="AB6" s="1083"/>
      <c r="AC6" s="1083"/>
      <c r="AD6" s="1083"/>
      <c r="AE6" s="1083"/>
      <c r="AF6" s="1083"/>
      <c r="AG6" s="1083"/>
      <c r="AH6" s="1083"/>
      <c r="AI6" s="1083"/>
      <c r="AJ6" s="1083"/>
      <c r="AK6" s="1083"/>
      <c r="AL6" s="1083"/>
      <c r="AM6" s="1083"/>
      <c r="AN6" s="1083"/>
      <c r="AO6" s="1083"/>
      <c r="AP6" s="1083"/>
      <c r="AQ6" s="1083"/>
      <c r="AR6" s="204"/>
      <c r="AS6" s="577"/>
      <c r="AT6" s="204"/>
      <c r="AU6" s="577"/>
      <c r="AV6" s="204"/>
      <c r="AW6" s="577"/>
      <c r="AX6" s="15"/>
      <c r="AY6" s="411" t="s">
        <v>4</v>
      </c>
      <c r="AZ6" s="408"/>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N6" s="260"/>
      <c r="CO6" s="260"/>
      <c r="CT6" s="411" t="s">
        <v>4</v>
      </c>
      <c r="CU6" s="408"/>
      <c r="DA6" s="259"/>
      <c r="DB6" s="259"/>
      <c r="DC6" s="259"/>
      <c r="DD6" s="259"/>
      <c r="DE6" s="259"/>
      <c r="DF6" s="259"/>
      <c r="DG6" s="259"/>
      <c r="DH6" s="259"/>
      <c r="DI6" s="259"/>
      <c r="DJ6" s="259"/>
      <c r="DK6" s="259"/>
      <c r="DL6" s="259"/>
      <c r="DM6" s="259"/>
      <c r="DN6" s="259"/>
      <c r="DO6" s="259"/>
      <c r="DP6" s="259"/>
      <c r="DQ6" s="259"/>
      <c r="DR6" s="259"/>
      <c r="DS6" s="259"/>
      <c r="DT6" s="259"/>
      <c r="DU6" s="259"/>
      <c r="DV6" s="259"/>
      <c r="DW6" s="259"/>
      <c r="DX6" s="259"/>
      <c r="DY6" s="259"/>
      <c r="DZ6" s="259"/>
      <c r="EA6" s="259"/>
      <c r="EB6" s="259"/>
      <c r="EC6" s="259"/>
      <c r="ED6" s="259"/>
      <c r="EE6" s="259"/>
      <c r="EI6" s="259"/>
      <c r="EJ6" s="259"/>
      <c r="EK6" s="259"/>
      <c r="EO6" s="259"/>
    </row>
    <row r="7" spans="4:145" ht="14.25" customHeight="1">
      <c r="D7" s="447"/>
      <c r="F7" s="672" t="s">
        <v>301</v>
      </c>
      <c r="G7" s="556"/>
      <c r="H7" s="162"/>
      <c r="I7" s="556"/>
      <c r="J7" s="162"/>
      <c r="K7" s="556"/>
      <c r="L7" s="162"/>
      <c r="M7" s="556"/>
      <c r="N7" s="162"/>
      <c r="O7" s="556"/>
      <c r="P7" s="162"/>
      <c r="Q7" s="556"/>
      <c r="R7" s="162"/>
      <c r="S7" s="556"/>
      <c r="T7" s="162"/>
      <c r="U7" s="556"/>
      <c r="V7" s="162"/>
      <c r="W7" s="556"/>
      <c r="Y7" s="235"/>
      <c r="AA7" s="448"/>
      <c r="AB7" s="449"/>
      <c r="AC7" s="448"/>
      <c r="AD7" s="449"/>
      <c r="AE7" s="448"/>
      <c r="AF7" s="450"/>
      <c r="AG7" s="235"/>
      <c r="AI7" s="235"/>
      <c r="AJ7" s="236"/>
      <c r="AK7" s="570"/>
      <c r="AL7" s="237"/>
      <c r="AM7" s="235"/>
      <c r="AN7" s="238"/>
      <c r="AO7" s="565"/>
      <c r="AP7" s="15"/>
      <c r="AQ7" s="576"/>
      <c r="AR7" s="326"/>
      <c r="AS7" s="576"/>
      <c r="AT7" s="326"/>
      <c r="AV7" s="326"/>
      <c r="AW7" s="576"/>
      <c r="AX7" s="2"/>
      <c r="AY7" s="407" t="s">
        <v>90</v>
      </c>
      <c r="AZ7" s="408"/>
      <c r="BC7" s="261"/>
      <c r="BD7" s="262"/>
      <c r="BE7" s="262"/>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0"/>
      <c r="CD7" s="260"/>
      <c r="CE7" s="260"/>
      <c r="CF7" s="260"/>
      <c r="CG7" s="260"/>
      <c r="CH7" s="260"/>
      <c r="CI7" s="260"/>
      <c r="CN7" s="260"/>
      <c r="CO7" s="260"/>
      <c r="CT7" s="407" t="s">
        <v>90</v>
      </c>
      <c r="CU7" s="408"/>
      <c r="CX7" s="261"/>
      <c r="CY7" s="262"/>
      <c r="CZ7" s="262"/>
      <c r="DA7" s="263"/>
      <c r="DB7" s="264"/>
      <c r="DC7" s="264"/>
      <c r="DD7" s="264"/>
      <c r="DE7" s="264"/>
      <c r="DF7" s="264"/>
      <c r="DG7" s="263"/>
      <c r="DH7" s="264"/>
      <c r="DI7" s="264"/>
      <c r="DJ7" s="264"/>
      <c r="DK7" s="264"/>
      <c r="DL7" s="264"/>
      <c r="DM7" s="264"/>
      <c r="DN7" s="264"/>
      <c r="DO7" s="264"/>
      <c r="DP7" s="264"/>
      <c r="DQ7" s="264"/>
      <c r="DR7" s="264"/>
      <c r="DS7" s="264"/>
      <c r="DT7" s="264"/>
      <c r="DU7" s="264"/>
      <c r="DV7" s="264"/>
      <c r="DW7" s="264"/>
      <c r="DX7" s="255"/>
      <c r="DY7" s="255"/>
      <c r="DZ7" s="255"/>
      <c r="EA7" s="255"/>
      <c r="EB7" s="260"/>
      <c r="EC7" s="255"/>
      <c r="ED7" s="260"/>
      <c r="EE7" s="255"/>
      <c r="EI7" s="255"/>
      <c r="EJ7" s="260"/>
      <c r="EK7" s="255"/>
      <c r="EO7" s="255"/>
    </row>
    <row r="8" spans="1:148" s="94" customFormat="1" ht="25.5" customHeight="1">
      <c r="A8" s="343"/>
      <c r="B8" s="453">
        <v>2</v>
      </c>
      <c r="C8" s="844" t="s">
        <v>236</v>
      </c>
      <c r="D8" s="844" t="s">
        <v>237</v>
      </c>
      <c r="E8" s="844" t="s">
        <v>238</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4"/>
      <c r="AX8" s="249"/>
      <c r="AY8" s="70" t="s">
        <v>24</v>
      </c>
      <c r="AZ8" s="70" t="s">
        <v>25</v>
      </c>
      <c r="BA8" s="70" t="s">
        <v>26</v>
      </c>
      <c r="BB8" s="843">
        <v>2000</v>
      </c>
      <c r="BC8" s="843"/>
      <c r="BD8" s="843">
        <v>2001</v>
      </c>
      <c r="BE8" s="843"/>
      <c r="BF8" s="843">
        <v>2002</v>
      </c>
      <c r="BG8" s="843"/>
      <c r="BH8" s="843">
        <v>2003</v>
      </c>
      <c r="BI8" s="843"/>
      <c r="BJ8" s="843">
        <v>2004</v>
      </c>
      <c r="BK8" s="843"/>
      <c r="BL8" s="843">
        <v>2005</v>
      </c>
      <c r="BM8" s="843"/>
      <c r="BN8" s="843">
        <v>2006</v>
      </c>
      <c r="BO8" s="843"/>
      <c r="BP8" s="843">
        <v>2007</v>
      </c>
      <c r="BQ8" s="843"/>
      <c r="BR8" s="843">
        <v>2008</v>
      </c>
      <c r="BS8" s="843"/>
      <c r="BT8" s="843">
        <v>2009</v>
      </c>
      <c r="BU8" s="843"/>
      <c r="BV8" s="843">
        <v>2010</v>
      </c>
      <c r="BW8" s="843"/>
      <c r="BX8" s="843">
        <v>2011</v>
      </c>
      <c r="BY8" s="843"/>
      <c r="BZ8" s="843">
        <v>2012</v>
      </c>
      <c r="CA8" s="843"/>
      <c r="CB8" s="843">
        <v>2013</v>
      </c>
      <c r="CC8" s="843"/>
      <c r="CD8" s="843">
        <v>2014</v>
      </c>
      <c r="CE8" s="843"/>
      <c r="CF8" s="843">
        <v>2015</v>
      </c>
      <c r="CG8" s="843"/>
      <c r="CH8" s="843">
        <v>2016</v>
      </c>
      <c r="CI8" s="843"/>
      <c r="CJ8" s="843">
        <v>2017</v>
      </c>
      <c r="CK8" s="843"/>
      <c r="CL8" s="843">
        <v>2018</v>
      </c>
      <c r="CM8" s="843"/>
      <c r="CN8" s="843">
        <v>2019</v>
      </c>
      <c r="CO8" s="843"/>
      <c r="CP8" s="843">
        <v>2020</v>
      </c>
      <c r="CQ8" s="843"/>
      <c r="CR8" s="843">
        <v>2021</v>
      </c>
      <c r="CS8" s="843"/>
      <c r="CT8" s="70" t="s">
        <v>24</v>
      </c>
      <c r="CU8" s="70" t="s">
        <v>25</v>
      </c>
      <c r="CV8" s="70" t="s">
        <v>26</v>
      </c>
      <c r="CW8" s="838">
        <v>2000</v>
      </c>
      <c r="CX8" s="839"/>
      <c r="CY8" s="840">
        <v>2001</v>
      </c>
      <c r="CZ8" s="841"/>
      <c r="DA8" s="840">
        <v>2002</v>
      </c>
      <c r="DB8" s="841"/>
      <c r="DC8" s="840">
        <v>2003</v>
      </c>
      <c r="DD8" s="841"/>
      <c r="DE8" s="840">
        <v>2004</v>
      </c>
      <c r="DF8" s="841"/>
      <c r="DG8" s="840">
        <v>2005</v>
      </c>
      <c r="DH8" s="841"/>
      <c r="DI8" s="840">
        <v>2006</v>
      </c>
      <c r="DJ8" s="841"/>
      <c r="DK8" s="840">
        <v>2007</v>
      </c>
      <c r="DL8" s="841"/>
      <c r="DM8" s="840">
        <v>2008</v>
      </c>
      <c r="DN8" s="841"/>
      <c r="DO8" s="840">
        <v>2009</v>
      </c>
      <c r="DP8" s="841"/>
      <c r="DQ8" s="840">
        <v>2010</v>
      </c>
      <c r="DR8" s="841"/>
      <c r="DS8" s="840">
        <v>2011</v>
      </c>
      <c r="DT8" s="840"/>
      <c r="DU8" s="840">
        <v>2012</v>
      </c>
      <c r="DV8" s="841"/>
      <c r="DW8" s="840">
        <v>2013</v>
      </c>
      <c r="DX8" s="841"/>
      <c r="DY8" s="840">
        <v>2014</v>
      </c>
      <c r="DZ8" s="840"/>
      <c r="EA8" s="840">
        <v>2015</v>
      </c>
      <c r="EB8" s="841"/>
      <c r="EC8" s="840">
        <v>2016</v>
      </c>
      <c r="ED8" s="840"/>
      <c r="EE8" s="840">
        <v>2017</v>
      </c>
      <c r="EF8" s="841"/>
      <c r="EG8" s="838">
        <v>2018</v>
      </c>
      <c r="EH8" s="838"/>
      <c r="EI8" s="838">
        <v>2019</v>
      </c>
      <c r="EJ8" s="839"/>
      <c r="EK8" s="838">
        <v>2020</v>
      </c>
      <c r="EL8" s="838"/>
      <c r="EM8" s="838">
        <v>2021</v>
      </c>
      <c r="EN8" s="586"/>
      <c r="EO8" s="585"/>
      <c r="EP8" s="586"/>
      <c r="EQ8" s="585"/>
      <c r="ER8" s="586"/>
    </row>
    <row r="9" spans="1:148" s="94" customFormat="1" ht="21" customHeight="1">
      <c r="A9" s="343"/>
      <c r="B9" s="436">
        <v>2700</v>
      </c>
      <c r="C9" s="634">
        <v>1</v>
      </c>
      <c r="D9" s="636" t="s">
        <v>254</v>
      </c>
      <c r="E9" s="635" t="s">
        <v>32</v>
      </c>
      <c r="F9" s="643"/>
      <c r="G9" s="622"/>
      <c r="H9" s="643"/>
      <c r="I9" s="622"/>
      <c r="J9" s="643"/>
      <c r="K9" s="622"/>
      <c r="L9" s="643"/>
      <c r="M9" s="622"/>
      <c r="N9" s="643"/>
      <c r="O9" s="622"/>
      <c r="P9" s="643"/>
      <c r="Q9" s="622"/>
      <c r="R9" s="643"/>
      <c r="S9" s="622"/>
      <c r="T9" s="643"/>
      <c r="U9" s="622"/>
      <c r="V9" s="643"/>
      <c r="W9" s="622"/>
      <c r="X9" s="643"/>
      <c r="Y9" s="622"/>
      <c r="Z9" s="643"/>
      <c r="AA9" s="622"/>
      <c r="AB9" s="643"/>
      <c r="AC9" s="622"/>
      <c r="AD9" s="643"/>
      <c r="AE9" s="622"/>
      <c r="AF9" s="643"/>
      <c r="AG9" s="622"/>
      <c r="AH9" s="643"/>
      <c r="AI9" s="622"/>
      <c r="AJ9" s="643"/>
      <c r="AK9" s="622"/>
      <c r="AL9" s="643"/>
      <c r="AM9" s="622"/>
      <c r="AN9" s="643"/>
      <c r="AO9" s="622"/>
      <c r="AP9" s="643"/>
      <c r="AQ9" s="622"/>
      <c r="AR9" s="643"/>
      <c r="AS9" s="622"/>
      <c r="AT9" s="643"/>
      <c r="AU9" s="622"/>
      <c r="AV9" s="643"/>
      <c r="AW9" s="622"/>
      <c r="AX9" s="249"/>
      <c r="AY9" s="296">
        <v>1</v>
      </c>
      <c r="AZ9" s="306" t="s">
        <v>61</v>
      </c>
      <c r="BA9" s="221" t="s">
        <v>32</v>
      </c>
      <c r="BB9" s="296" t="s">
        <v>0</v>
      </c>
      <c r="BC9" s="296"/>
      <c r="BD9" s="296">
        <f>H9</f>
        <v>0</v>
      </c>
      <c r="BE9" s="296"/>
      <c r="BF9" s="296">
        <f>J9</f>
        <v>0</v>
      </c>
      <c r="BG9" s="296"/>
      <c r="BH9" s="296">
        <f>L9</f>
        <v>0</v>
      </c>
      <c r="BI9" s="296"/>
      <c r="BJ9" s="296">
        <f>N9</f>
        <v>0</v>
      </c>
      <c r="BK9" s="296"/>
      <c r="BL9" s="296">
        <f>P9</f>
        <v>0</v>
      </c>
      <c r="BM9" s="296"/>
      <c r="BN9" s="296">
        <f>R9</f>
        <v>0</v>
      </c>
      <c r="BO9" s="296"/>
      <c r="BP9" s="296">
        <f>T9</f>
        <v>0</v>
      </c>
      <c r="BQ9" s="296"/>
      <c r="BR9" s="296">
        <f>V9</f>
        <v>0</v>
      </c>
      <c r="BS9" s="296"/>
      <c r="BT9" s="296">
        <f>X9</f>
        <v>0</v>
      </c>
      <c r="BU9" s="296"/>
      <c r="BV9" s="296">
        <f>Z9</f>
        <v>0</v>
      </c>
      <c r="BW9" s="296"/>
      <c r="BX9" s="296">
        <f>AB9</f>
        <v>0</v>
      </c>
      <c r="BY9" s="296"/>
      <c r="BZ9" s="296">
        <f>AD9</f>
        <v>0</v>
      </c>
      <c r="CA9" s="296"/>
      <c r="CB9" s="296">
        <f>AF9</f>
        <v>0</v>
      </c>
      <c r="CC9" s="296"/>
      <c r="CD9" s="296">
        <f>AH9</f>
        <v>0</v>
      </c>
      <c r="CE9" s="879"/>
      <c r="CF9" s="296">
        <f>AJ9</f>
        <v>0</v>
      </c>
      <c r="CG9" s="296"/>
      <c r="CH9" s="296">
        <f>AL9</f>
        <v>0</v>
      </c>
      <c r="CI9" s="296"/>
      <c r="CJ9" s="296">
        <f>AN9</f>
        <v>0</v>
      </c>
      <c r="CK9" s="879"/>
      <c r="CL9" s="296">
        <f>AP9</f>
        <v>0</v>
      </c>
      <c r="CM9" s="879"/>
      <c r="CN9" s="296">
        <f>AR9</f>
        <v>0</v>
      </c>
      <c r="CO9" s="296"/>
      <c r="CP9" s="296">
        <f>AT9</f>
        <v>0</v>
      </c>
      <c r="CQ9" s="296"/>
      <c r="CR9" s="296">
        <f>AV9</f>
        <v>0</v>
      </c>
      <c r="CS9" s="879"/>
      <c r="CT9" s="296">
        <v>1</v>
      </c>
      <c r="CU9" s="306" t="s">
        <v>61</v>
      </c>
      <c r="CV9" s="221" t="s">
        <v>32</v>
      </c>
      <c r="CW9" s="589" t="s">
        <v>0</v>
      </c>
      <c r="CX9" s="589"/>
      <c r="CY9" s="589">
        <f>H9</f>
        <v>0</v>
      </c>
      <c r="CZ9" s="589"/>
      <c r="DA9" s="589">
        <f>J9</f>
        <v>0</v>
      </c>
      <c r="DB9" s="589"/>
      <c r="DC9" s="589">
        <f>L9</f>
        <v>0</v>
      </c>
      <c r="DD9" s="589"/>
      <c r="DE9" s="589">
        <f>N9</f>
        <v>0</v>
      </c>
      <c r="DF9" s="589"/>
      <c r="DG9" s="589">
        <f>P9</f>
        <v>0</v>
      </c>
      <c r="DH9" s="589"/>
      <c r="DI9" s="589">
        <f>R9</f>
        <v>0</v>
      </c>
      <c r="DJ9" s="589"/>
      <c r="DK9" s="589">
        <f>T9</f>
        <v>0</v>
      </c>
      <c r="DL9" s="589"/>
      <c r="DM9" s="589">
        <f>V9</f>
        <v>0</v>
      </c>
      <c r="DN9" s="589"/>
      <c r="DO9" s="589">
        <f>X9</f>
        <v>0</v>
      </c>
      <c r="DP9" s="589"/>
      <c r="DQ9" s="589">
        <f>Z9</f>
        <v>0</v>
      </c>
      <c r="DR9" s="589"/>
      <c r="DS9" s="589">
        <f>AB9</f>
        <v>0</v>
      </c>
      <c r="DT9" s="589"/>
      <c r="DU9" s="589">
        <f>AD9</f>
        <v>0</v>
      </c>
      <c r="DV9" s="589"/>
      <c r="DW9" s="589">
        <f>AF9</f>
        <v>0</v>
      </c>
      <c r="DX9" s="589"/>
      <c r="DY9" s="589">
        <f>AH9</f>
        <v>0</v>
      </c>
      <c r="DZ9" s="589"/>
      <c r="EA9" s="589">
        <f>AJ9</f>
        <v>0</v>
      </c>
      <c r="EB9" s="589"/>
      <c r="EC9" s="589">
        <f>AL9</f>
        <v>0</v>
      </c>
      <c r="ED9" s="589"/>
      <c r="EE9" s="589">
        <f>AN9</f>
        <v>0</v>
      </c>
      <c r="EF9" s="589"/>
      <c r="EG9" s="589">
        <f>AP9</f>
        <v>0</v>
      </c>
      <c r="EH9" s="589"/>
      <c r="EI9" s="589">
        <f>AR9</f>
        <v>0</v>
      </c>
      <c r="EJ9" s="589"/>
      <c r="EK9" s="589">
        <f>AT9</f>
        <v>0</v>
      </c>
      <c r="EL9" s="589"/>
      <c r="EM9" s="589">
        <f>AV9</f>
        <v>0</v>
      </c>
      <c r="EN9" s="811"/>
      <c r="EO9" s="589"/>
      <c r="EP9" s="589"/>
      <c r="EQ9" s="589"/>
      <c r="ER9" s="665"/>
    </row>
    <row r="10" spans="2:148" ht="26.25" customHeight="1">
      <c r="B10" s="345">
        <v>2830</v>
      </c>
      <c r="C10" s="626">
        <v>2</v>
      </c>
      <c r="D10" s="637" t="s">
        <v>255</v>
      </c>
      <c r="E10" s="629" t="s">
        <v>32</v>
      </c>
      <c r="F10" s="644"/>
      <c r="G10" s="581"/>
      <c r="H10" s="644"/>
      <c r="I10" s="581"/>
      <c r="J10" s="644"/>
      <c r="K10" s="581"/>
      <c r="L10" s="644"/>
      <c r="M10" s="581"/>
      <c r="N10" s="644">
        <v>340.600006103516</v>
      </c>
      <c r="O10" s="581"/>
      <c r="P10" s="644">
        <v>365.799987792969</v>
      </c>
      <c r="Q10" s="581"/>
      <c r="R10" s="644">
        <v>592.900024414062</v>
      </c>
      <c r="S10" s="581"/>
      <c r="T10" s="644">
        <v>422.5</v>
      </c>
      <c r="U10" s="581"/>
      <c r="V10" s="644">
        <v>654.599975585938</v>
      </c>
      <c r="W10" s="581"/>
      <c r="X10" s="644">
        <v>688.5</v>
      </c>
      <c r="Y10" s="581"/>
      <c r="Z10" s="644">
        <v>35.7999992370605</v>
      </c>
      <c r="AA10" s="581"/>
      <c r="AB10" s="644">
        <v>18.2999992370605</v>
      </c>
      <c r="AC10" s="581"/>
      <c r="AD10" s="644"/>
      <c r="AE10" s="581"/>
      <c r="AF10" s="644"/>
      <c r="AG10" s="581"/>
      <c r="AH10" s="644"/>
      <c r="AI10" s="581"/>
      <c r="AJ10" s="644"/>
      <c r="AK10" s="581"/>
      <c r="AL10" s="644"/>
      <c r="AM10" s="581"/>
      <c r="AN10" s="644"/>
      <c r="AO10" s="581"/>
      <c r="AP10" s="644"/>
      <c r="AQ10" s="581"/>
      <c r="AR10" s="644"/>
      <c r="AS10" s="581"/>
      <c r="AT10" s="644"/>
      <c r="AU10" s="581"/>
      <c r="AV10" s="644"/>
      <c r="AW10" s="581"/>
      <c r="AX10" s="78"/>
      <c r="AY10" s="221">
        <v>10</v>
      </c>
      <c r="AZ10" s="297" t="s">
        <v>72</v>
      </c>
      <c r="BA10" s="221" t="s">
        <v>32</v>
      </c>
      <c r="BB10" s="221" t="s">
        <v>0</v>
      </c>
      <c r="BC10" s="221"/>
      <c r="BD10" s="221">
        <f>H19</f>
        <v>0</v>
      </c>
      <c r="BE10" s="221"/>
      <c r="BF10" s="221">
        <f>J19</f>
        <v>0</v>
      </c>
      <c r="BG10" s="221"/>
      <c r="BH10" s="221">
        <f>L19</f>
        <v>0</v>
      </c>
      <c r="BI10" s="221"/>
      <c r="BJ10" s="221">
        <f>N19</f>
        <v>0</v>
      </c>
      <c r="BK10" s="221"/>
      <c r="BL10" s="221">
        <f>P19</f>
        <v>0</v>
      </c>
      <c r="BM10" s="221"/>
      <c r="BN10" s="221">
        <f>R19</f>
        <v>0</v>
      </c>
      <c r="BO10" s="221"/>
      <c r="BP10" s="221">
        <f>T19</f>
        <v>0</v>
      </c>
      <c r="BQ10" s="221"/>
      <c r="BR10" s="221">
        <f>V19</f>
        <v>0</v>
      </c>
      <c r="BS10" s="221"/>
      <c r="BT10" s="221">
        <f>X19</f>
        <v>0</v>
      </c>
      <c r="BU10" s="221"/>
      <c r="BV10" s="221">
        <f>Z19</f>
        <v>0</v>
      </c>
      <c r="BW10" s="221"/>
      <c r="BX10" s="221">
        <f>AB19</f>
        <v>0</v>
      </c>
      <c r="BY10" s="221"/>
      <c r="BZ10" s="221">
        <f>AD19</f>
        <v>0</v>
      </c>
      <c r="CA10" s="221"/>
      <c r="CB10" s="221">
        <f>AF19</f>
        <v>0</v>
      </c>
      <c r="CC10" s="221"/>
      <c r="CD10" s="221">
        <f>AH19</f>
        <v>0</v>
      </c>
      <c r="CE10" s="880"/>
      <c r="CF10" s="221">
        <f>AJ19</f>
        <v>0</v>
      </c>
      <c r="CG10" s="221"/>
      <c r="CH10" s="221">
        <f>AL19</f>
        <v>0</v>
      </c>
      <c r="CI10" s="221"/>
      <c r="CJ10" s="221">
        <f>AN19</f>
        <v>0</v>
      </c>
      <c r="CK10" s="880"/>
      <c r="CL10" s="221">
        <f>AP19</f>
        <v>0</v>
      </c>
      <c r="CM10" s="880"/>
      <c r="CN10" s="221">
        <f>AR19</f>
        <v>0</v>
      </c>
      <c r="CO10" s="221"/>
      <c r="CP10" s="221">
        <f>AT19</f>
        <v>0</v>
      </c>
      <c r="CQ10" s="221"/>
      <c r="CR10" s="221">
        <f>AV19</f>
        <v>0</v>
      </c>
      <c r="CS10" s="880"/>
      <c r="CT10" s="221">
        <v>10</v>
      </c>
      <c r="CU10" s="297" t="s">
        <v>72</v>
      </c>
      <c r="CV10" s="221" t="s">
        <v>32</v>
      </c>
      <c r="CW10" s="311" t="s">
        <v>0</v>
      </c>
      <c r="CX10" s="311"/>
      <c r="CY10" s="311">
        <f>H19</f>
        <v>0</v>
      </c>
      <c r="CZ10" s="311"/>
      <c r="DA10" s="311">
        <f>J19</f>
        <v>0</v>
      </c>
      <c r="DB10" s="311"/>
      <c r="DC10" s="311">
        <f>L19</f>
        <v>0</v>
      </c>
      <c r="DD10" s="311"/>
      <c r="DE10" s="311">
        <f>N19</f>
        <v>0</v>
      </c>
      <c r="DF10" s="311"/>
      <c r="DG10" s="311">
        <f>P19</f>
        <v>0</v>
      </c>
      <c r="DH10" s="311"/>
      <c r="DI10" s="311">
        <f>R19</f>
        <v>0</v>
      </c>
      <c r="DJ10" s="311"/>
      <c r="DK10" s="311">
        <f>T19</f>
        <v>0</v>
      </c>
      <c r="DL10" s="311"/>
      <c r="DM10" s="311">
        <f>V19</f>
        <v>0</v>
      </c>
      <c r="DN10" s="311"/>
      <c r="DO10" s="311">
        <f>X19</f>
        <v>0</v>
      </c>
      <c r="DP10" s="311"/>
      <c r="DQ10" s="311">
        <f>Z19</f>
        <v>0</v>
      </c>
      <c r="DR10" s="311"/>
      <c r="DS10" s="311">
        <f>AB19</f>
        <v>0</v>
      </c>
      <c r="DT10" s="311"/>
      <c r="DU10" s="311">
        <f>AD19</f>
        <v>0</v>
      </c>
      <c r="DV10" s="311"/>
      <c r="DW10" s="311">
        <f>AF19</f>
        <v>0</v>
      </c>
      <c r="DX10" s="311"/>
      <c r="DY10" s="311">
        <f>AH19</f>
        <v>0</v>
      </c>
      <c r="DZ10" s="311"/>
      <c r="EA10" s="311">
        <f>AJ19</f>
        <v>0</v>
      </c>
      <c r="EB10" s="311"/>
      <c r="EC10" s="311">
        <f>AL19</f>
        <v>0</v>
      </c>
      <c r="ED10" s="311"/>
      <c r="EE10" s="311">
        <f>AN19</f>
        <v>0</v>
      </c>
      <c r="EF10" s="311"/>
      <c r="EG10" s="311">
        <f>AP19</f>
        <v>0</v>
      </c>
      <c r="EH10" s="311"/>
      <c r="EI10" s="311">
        <f>AR19</f>
        <v>0</v>
      </c>
      <c r="EJ10" s="311"/>
      <c r="EK10" s="311">
        <f>AT19</f>
        <v>0</v>
      </c>
      <c r="EL10" s="311"/>
      <c r="EM10" s="311">
        <f>AV19</f>
        <v>0</v>
      </c>
      <c r="EN10" s="588"/>
      <c r="EO10" s="311"/>
      <c r="EP10" s="311"/>
      <c r="EQ10" s="311"/>
      <c r="ER10" s="666"/>
    </row>
    <row r="11" spans="2:148" ht="21" customHeight="1">
      <c r="B11" s="345">
        <v>1778</v>
      </c>
      <c r="C11" s="625">
        <v>3</v>
      </c>
      <c r="D11" s="637" t="s">
        <v>256</v>
      </c>
      <c r="E11" s="628" t="s">
        <v>32</v>
      </c>
      <c r="F11" s="632"/>
      <c r="G11" s="581"/>
      <c r="H11" s="632"/>
      <c r="I11" s="581"/>
      <c r="J11" s="632"/>
      <c r="K11" s="581"/>
      <c r="L11" s="632"/>
      <c r="M11" s="581"/>
      <c r="N11" s="632"/>
      <c r="O11" s="581"/>
      <c r="P11" s="632"/>
      <c r="Q11" s="581"/>
      <c r="R11" s="632"/>
      <c r="S11" s="581"/>
      <c r="T11" s="632"/>
      <c r="U11" s="581"/>
      <c r="V11" s="632"/>
      <c r="W11" s="581"/>
      <c r="X11" s="632"/>
      <c r="Y11" s="581"/>
      <c r="Z11" s="632"/>
      <c r="AA11" s="581"/>
      <c r="AB11" s="632"/>
      <c r="AC11" s="581"/>
      <c r="AD11" s="632"/>
      <c r="AE11" s="581"/>
      <c r="AF11" s="632">
        <v>1748.541</v>
      </c>
      <c r="AG11" s="581" t="s">
        <v>415</v>
      </c>
      <c r="AH11" s="632">
        <v>1726.507</v>
      </c>
      <c r="AI11" s="581" t="s">
        <v>415</v>
      </c>
      <c r="AJ11" s="632">
        <v>1621.071</v>
      </c>
      <c r="AK11" s="581" t="s">
        <v>415</v>
      </c>
      <c r="AL11" s="632">
        <v>2061.42</v>
      </c>
      <c r="AM11" s="581" t="s">
        <v>415</v>
      </c>
      <c r="AN11" s="632">
        <v>3681.631</v>
      </c>
      <c r="AO11" s="581" t="s">
        <v>415</v>
      </c>
      <c r="AP11" s="632">
        <v>3328.688</v>
      </c>
      <c r="AQ11" s="581" t="s">
        <v>415</v>
      </c>
      <c r="AR11" s="632">
        <v>2819.97</v>
      </c>
      <c r="AS11" s="581" t="s">
        <v>415</v>
      </c>
      <c r="AT11" s="632">
        <v>4385.361</v>
      </c>
      <c r="AU11" s="581" t="s">
        <v>415</v>
      </c>
      <c r="AV11" s="632">
        <v>1563.815</v>
      </c>
      <c r="AW11" s="581" t="s">
        <v>415</v>
      </c>
      <c r="AX11" s="95"/>
      <c r="AY11" s="382" t="s">
        <v>86</v>
      </c>
      <c r="AZ11" s="384" t="s">
        <v>97</v>
      </c>
      <c r="BA11" s="279"/>
      <c r="BB11" s="813" t="s">
        <v>0</v>
      </c>
      <c r="BC11" s="880"/>
      <c r="BD11" s="813" t="s">
        <v>0</v>
      </c>
      <c r="BE11" s="880"/>
      <c r="BF11" s="279" t="str">
        <f>IF(BF9=BD10,"ok","&lt;&gt;")</f>
        <v>ok</v>
      </c>
      <c r="BG11" s="279"/>
      <c r="BH11" s="279" t="str">
        <f>IF(BH9=BF10,"ok","&lt;&gt;")</f>
        <v>ok</v>
      </c>
      <c r="BI11" s="279"/>
      <c r="BJ11" s="279" t="str">
        <f>IF(BJ9=BH10,"ok","&lt;&gt;")</f>
        <v>ok</v>
      </c>
      <c r="BK11" s="279"/>
      <c r="BL11" s="279" t="str">
        <f>IF(BL9=BJ10,"ok","&lt;&gt;")</f>
        <v>ok</v>
      </c>
      <c r="BM11" s="279"/>
      <c r="BN11" s="279" t="str">
        <f>IF(BN9=BL10,"ok","&lt;&gt;")</f>
        <v>ok</v>
      </c>
      <c r="BO11" s="279"/>
      <c r="BP11" s="279" t="str">
        <f>IF(BP9=BN10,"ok","&lt;&gt;")</f>
        <v>ok</v>
      </c>
      <c r="BQ11" s="279"/>
      <c r="BR11" s="279" t="str">
        <f>IF(BR9=BP10,"ok","&lt;&gt;")</f>
        <v>ok</v>
      </c>
      <c r="BS11" s="279"/>
      <c r="BT11" s="279" t="str">
        <f>IF(BT9=BR10,"ok","&lt;&gt;")</f>
        <v>ok</v>
      </c>
      <c r="BU11" s="279"/>
      <c r="BV11" s="279" t="str">
        <f>IF(BV9=BT10,"ok","&lt;&gt;")</f>
        <v>ok</v>
      </c>
      <c r="BW11" s="279"/>
      <c r="BX11" s="279" t="str">
        <f>IF(BX9=BV10,"ok","&lt;&gt;")</f>
        <v>ok</v>
      </c>
      <c r="BY11" s="279"/>
      <c r="BZ11" s="279" t="str">
        <f>IF(BZ9=BX10,"ok","&lt;&gt;")</f>
        <v>ok</v>
      </c>
      <c r="CA11" s="279"/>
      <c r="CB11" s="279" t="str">
        <f>IF(CB9=BZ10,"ok","&lt;&gt;")</f>
        <v>ok</v>
      </c>
      <c r="CC11" s="279"/>
      <c r="CD11" s="279" t="str">
        <f>IF(CD9=CB10,"ok","&lt;&gt;")</f>
        <v>ok</v>
      </c>
      <c r="CE11" s="813"/>
      <c r="CF11" s="279" t="str">
        <f>IF(CF9=CD10,"ok","&lt;&gt;")</f>
        <v>ok</v>
      </c>
      <c r="CG11" s="279"/>
      <c r="CH11" s="279" t="str">
        <f>IF(CH9=CF10,"ok","&lt;&gt;")</f>
        <v>ok</v>
      </c>
      <c r="CI11" s="279"/>
      <c r="CJ11" s="279" t="str">
        <f>IF(CJ9=CH10,"ok","&lt;&gt;")</f>
        <v>ok</v>
      </c>
      <c r="CK11" s="880"/>
      <c r="CL11" s="279" t="str">
        <f>IF(CL9=CJ10,"ok","&lt;&gt;")</f>
        <v>ok</v>
      </c>
      <c r="CM11" s="813"/>
      <c r="CN11" s="279" t="str">
        <f>IF(CN9=CL10,"ok","&lt;&gt;")</f>
        <v>ok</v>
      </c>
      <c r="CO11" s="279"/>
      <c r="CP11" s="279" t="str">
        <f>IF(CP9=CN10,"ok","&lt;&gt;")</f>
        <v>ok</v>
      </c>
      <c r="CQ11" s="279"/>
      <c r="CR11" s="279" t="str">
        <f>IF(CR9=CP10,"ok","&lt;&gt;")</f>
        <v>ok</v>
      </c>
      <c r="CS11" s="880"/>
      <c r="CT11" s="382" t="s">
        <v>86</v>
      </c>
      <c r="CU11" s="384" t="s">
        <v>97</v>
      </c>
      <c r="CV11" s="279"/>
      <c r="CW11" s="281" t="s">
        <v>0</v>
      </c>
      <c r="CX11" s="588"/>
      <c r="CY11" s="281" t="s">
        <v>0</v>
      </c>
      <c r="CZ11" s="281"/>
      <c r="DA11" s="281" t="s">
        <v>0</v>
      </c>
      <c r="DB11" s="281"/>
      <c r="DC11" s="281" t="str">
        <f>IF(DC9=DA10,"ok","&lt;&gt;")</f>
        <v>ok</v>
      </c>
      <c r="DD11" s="281"/>
      <c r="DE11" s="281" t="str">
        <f aca="true" t="shared" si="0" ref="DE11:EM11">IF(DE9=DC10,"ok","&lt;&gt;")</f>
        <v>ok</v>
      </c>
      <c r="DF11" s="281"/>
      <c r="DG11" s="281" t="str">
        <f t="shared" si="0"/>
        <v>ok</v>
      </c>
      <c r="DH11" s="281"/>
      <c r="DI11" s="281" t="str">
        <f t="shared" si="0"/>
        <v>ok</v>
      </c>
      <c r="DJ11" s="281"/>
      <c r="DK11" s="281" t="str">
        <f t="shared" si="0"/>
        <v>ok</v>
      </c>
      <c r="DL11" s="281"/>
      <c r="DM11" s="281" t="str">
        <f t="shared" si="0"/>
        <v>ok</v>
      </c>
      <c r="DN11" s="281"/>
      <c r="DO11" s="281" t="str">
        <f t="shared" si="0"/>
        <v>ok</v>
      </c>
      <c r="DP11" s="281"/>
      <c r="DQ11" s="281" t="str">
        <f t="shared" si="0"/>
        <v>ok</v>
      </c>
      <c r="DR11" s="281"/>
      <c r="DS11" s="281" t="str">
        <f t="shared" si="0"/>
        <v>ok</v>
      </c>
      <c r="DT11" s="281"/>
      <c r="DU11" s="281" t="str">
        <f t="shared" si="0"/>
        <v>ok</v>
      </c>
      <c r="DV11" s="281"/>
      <c r="DW11" s="281" t="str">
        <f t="shared" si="0"/>
        <v>ok</v>
      </c>
      <c r="DX11" s="281"/>
      <c r="DY11" s="281" t="str">
        <f t="shared" si="0"/>
        <v>ok</v>
      </c>
      <c r="DZ11" s="281"/>
      <c r="EA11" s="281" t="str">
        <f t="shared" si="0"/>
        <v>ok</v>
      </c>
      <c r="EB11" s="281"/>
      <c r="EC11" s="281" t="str">
        <f t="shared" si="0"/>
        <v>ok</v>
      </c>
      <c r="ED11" s="281"/>
      <c r="EE11" s="281" t="str">
        <f t="shared" si="0"/>
        <v>ok</v>
      </c>
      <c r="EF11" s="281"/>
      <c r="EG11" s="281" t="str">
        <f t="shared" si="0"/>
        <v>ok</v>
      </c>
      <c r="EH11" s="281"/>
      <c r="EI11" s="281" t="str">
        <f t="shared" si="0"/>
        <v>ok</v>
      </c>
      <c r="EJ11" s="281"/>
      <c r="EK11" s="281" t="str">
        <f t="shared" si="0"/>
        <v>ok</v>
      </c>
      <c r="EL11" s="281"/>
      <c r="EM11" s="281" t="str">
        <f t="shared" si="0"/>
        <v>ok</v>
      </c>
      <c r="EN11" s="588"/>
      <c r="EO11" s="590"/>
      <c r="EP11" s="590"/>
      <c r="EQ11" s="590"/>
      <c r="ER11" s="666"/>
    </row>
    <row r="12" spans="2:148" ht="21" customHeight="1">
      <c r="B12" s="345">
        <v>1779</v>
      </c>
      <c r="C12" s="626">
        <v>4</v>
      </c>
      <c r="D12" s="637" t="s">
        <v>257</v>
      </c>
      <c r="E12" s="629" t="s">
        <v>32</v>
      </c>
      <c r="F12" s="632"/>
      <c r="G12" s="581"/>
      <c r="H12" s="632"/>
      <c r="I12" s="581"/>
      <c r="J12" s="632"/>
      <c r="K12" s="581"/>
      <c r="L12" s="632"/>
      <c r="M12" s="581"/>
      <c r="N12" s="632"/>
      <c r="O12" s="581"/>
      <c r="P12" s="632"/>
      <c r="Q12" s="581"/>
      <c r="R12" s="632"/>
      <c r="S12" s="581"/>
      <c r="T12" s="632"/>
      <c r="U12" s="581"/>
      <c r="V12" s="632"/>
      <c r="W12" s="581"/>
      <c r="X12" s="632"/>
      <c r="Y12" s="581"/>
      <c r="Z12" s="632"/>
      <c r="AA12" s="581"/>
      <c r="AB12" s="632"/>
      <c r="AC12" s="581"/>
      <c r="AD12" s="632"/>
      <c r="AE12" s="581"/>
      <c r="AF12" s="632">
        <v>44754.02</v>
      </c>
      <c r="AG12" s="581"/>
      <c r="AH12" s="632">
        <v>45567.88</v>
      </c>
      <c r="AI12" s="581"/>
      <c r="AJ12" s="632">
        <v>13700.91</v>
      </c>
      <c r="AK12" s="581"/>
      <c r="AL12" s="632">
        <v>8398.88</v>
      </c>
      <c r="AM12" s="581"/>
      <c r="AN12" s="632">
        <v>14975.46</v>
      </c>
      <c r="AO12" s="581"/>
      <c r="AP12" s="632">
        <v>113359.72</v>
      </c>
      <c r="AQ12" s="581"/>
      <c r="AR12" s="632">
        <v>5020.32</v>
      </c>
      <c r="AS12" s="581"/>
      <c r="AT12" s="632">
        <v>57286.2</v>
      </c>
      <c r="AU12" s="581"/>
      <c r="AV12" s="632">
        <v>9149.86</v>
      </c>
      <c r="AW12" s="581"/>
      <c r="AX12" s="95"/>
      <c r="AY12" s="385">
        <v>11</v>
      </c>
      <c r="AZ12" s="384" t="s">
        <v>99</v>
      </c>
      <c r="BA12" s="221" t="s">
        <v>32</v>
      </c>
      <c r="BB12" s="279" t="s">
        <v>0</v>
      </c>
      <c r="BC12" s="279"/>
      <c r="BD12" s="279">
        <f>H9+H10+H11-H12-H13</f>
        <v>0</v>
      </c>
      <c r="BE12" s="279"/>
      <c r="BF12" s="279">
        <f>J9+J10+J11-J12-J13</f>
        <v>0</v>
      </c>
      <c r="BG12" s="279"/>
      <c r="BH12" s="279">
        <f>L9+L10+L11-L12-L13</f>
        <v>0</v>
      </c>
      <c r="BI12" s="279"/>
      <c r="BJ12" s="279">
        <f>N9+N10+N11-N12-N13</f>
        <v>340.600006103516</v>
      </c>
      <c r="BK12" s="279"/>
      <c r="BL12" s="279">
        <f>P9+P10+P11-P12-P13</f>
        <v>365.799987792969</v>
      </c>
      <c r="BM12" s="279"/>
      <c r="BN12" s="279">
        <f>R9+R10+R11-R12-R13</f>
        <v>592.900024414062</v>
      </c>
      <c r="BO12" s="279"/>
      <c r="BP12" s="279">
        <f>T9+T10+T11-T12-T13</f>
        <v>422.5</v>
      </c>
      <c r="BQ12" s="279"/>
      <c r="BR12" s="279">
        <f>V9+V10+V11-V12-V13</f>
        <v>654.599975585938</v>
      </c>
      <c r="BS12" s="279"/>
      <c r="BT12" s="279">
        <f>X9+X10+X11-X12-X13</f>
        <v>679.6000003814697</v>
      </c>
      <c r="BU12" s="279"/>
      <c r="BV12" s="279">
        <f>Z9+Z10+Z11-Z12-Z13</f>
        <v>24.599999427795396</v>
      </c>
      <c r="BW12" s="279"/>
      <c r="BX12" s="279">
        <f>AB9+AB10+AB11-AB12-AB13</f>
        <v>18.2999992370605</v>
      </c>
      <c r="BY12" s="279"/>
      <c r="BZ12" s="279">
        <f>AD9+AD10+AD11-AD12-AD13</f>
        <v>0</v>
      </c>
      <c r="CA12" s="279"/>
      <c r="CB12" s="279">
        <f>AF9+AF10+AF11-AF12-AF13</f>
        <v>-43005.479</v>
      </c>
      <c r="CC12" s="279"/>
      <c r="CD12" s="279">
        <f>AH9+AH10+AH11-AH12-AH13</f>
        <v>-43841.373</v>
      </c>
      <c r="CE12" s="279"/>
      <c r="CF12" s="279">
        <f>AJ9+AJ10+AJ11-AJ12-AJ13</f>
        <v>-12079.839</v>
      </c>
      <c r="CG12" s="279"/>
      <c r="CH12" s="279">
        <f>AL9+AL10+AL11-AL12-AL13</f>
        <v>-6337.459999999999</v>
      </c>
      <c r="CI12" s="279"/>
      <c r="CJ12" s="279">
        <f>AN9+AN10+AN11-AN12-AN13</f>
        <v>-11293.829</v>
      </c>
      <c r="CK12" s="279"/>
      <c r="CL12" s="279">
        <f>AP9+AP10+AP11-AP12-AP13</f>
        <v>-110031.032</v>
      </c>
      <c r="CM12" s="279"/>
      <c r="CN12" s="279">
        <f>AR9+AR10+AR11-AR12-AR13</f>
        <v>-2200.35</v>
      </c>
      <c r="CO12" s="279"/>
      <c r="CP12" s="279">
        <f>AT9+AT10+AT11-AT12-AT13</f>
        <v>-52900.839</v>
      </c>
      <c r="CQ12" s="279"/>
      <c r="CR12" s="279">
        <f>AV9+AV10+AV11-AV12-AV13</f>
        <v>-7586.045</v>
      </c>
      <c r="CS12" s="279"/>
      <c r="CT12" s="385">
        <v>11</v>
      </c>
      <c r="CU12" s="384" t="s">
        <v>99</v>
      </c>
      <c r="CV12" s="221" t="s">
        <v>32</v>
      </c>
      <c r="CW12" s="590" t="s">
        <v>0</v>
      </c>
      <c r="CX12" s="590"/>
      <c r="CY12" s="590">
        <f>H9+H10+H11-H12-H13</f>
        <v>0</v>
      </c>
      <c r="CZ12" s="590"/>
      <c r="DA12" s="590">
        <f>J9+J10+J11-J12-J13</f>
        <v>0</v>
      </c>
      <c r="DB12" s="590"/>
      <c r="DC12" s="590">
        <f>L9+L10+L11-L12-L13</f>
        <v>0</v>
      </c>
      <c r="DD12" s="590"/>
      <c r="DE12" s="590">
        <f>N9+N10+N11-N12-N13</f>
        <v>340.600006103516</v>
      </c>
      <c r="DF12" s="590"/>
      <c r="DG12" s="590">
        <f>P9+P10+P11-P12-P13</f>
        <v>365.799987792969</v>
      </c>
      <c r="DH12" s="590"/>
      <c r="DI12" s="590">
        <f>R9+R10+R11-R12-R13</f>
        <v>592.900024414062</v>
      </c>
      <c r="DJ12" s="590"/>
      <c r="DK12" s="590">
        <f>T9+T10+T11-T12-T13</f>
        <v>422.5</v>
      </c>
      <c r="DL12" s="590"/>
      <c r="DM12" s="590">
        <f>V9+V10+V11-V12-V13</f>
        <v>654.599975585938</v>
      </c>
      <c r="DN12" s="590"/>
      <c r="DO12" s="590">
        <f>X9+X10+X11-X12-X13</f>
        <v>679.6000003814697</v>
      </c>
      <c r="DP12" s="590"/>
      <c r="DQ12" s="590">
        <f>Z9+Z10+Z11-Z12-Z13</f>
        <v>24.599999427795396</v>
      </c>
      <c r="DR12" s="590"/>
      <c r="DS12" s="590">
        <f>AB9+AB10+AB11-AB12-AB13</f>
        <v>18.2999992370605</v>
      </c>
      <c r="DT12" s="590"/>
      <c r="DU12" s="590">
        <f>AD9+AD10+AD11-AD12-AD13</f>
        <v>0</v>
      </c>
      <c r="DV12" s="590"/>
      <c r="DW12" s="590">
        <f>AF9+AF10+AF11-AF12-AF13</f>
        <v>-43005.479</v>
      </c>
      <c r="DX12" s="590"/>
      <c r="DY12" s="590">
        <f>AH9+AH10+AH11-AH12-AH13</f>
        <v>-43841.373</v>
      </c>
      <c r="DZ12" s="590"/>
      <c r="EA12" s="590">
        <f>AJ9+AJ10+AJ11-AJ12-AJ13</f>
        <v>-12079.839</v>
      </c>
      <c r="EB12" s="590"/>
      <c r="EC12" s="590">
        <f>AL9+AL10+AL11-AL12-AL13</f>
        <v>-6337.459999999999</v>
      </c>
      <c r="ED12" s="590"/>
      <c r="EE12" s="590">
        <f>AN9+AN10+AN11-AN12-AN13</f>
        <v>-11293.829</v>
      </c>
      <c r="EF12" s="590"/>
      <c r="EG12" s="590">
        <f>AP9+AP10+AP11-AP12-AP13</f>
        <v>-110031.032</v>
      </c>
      <c r="EH12" s="590"/>
      <c r="EI12" s="590">
        <f>AR9+AR10+AR11-AR12-AR13</f>
        <v>-2200.35</v>
      </c>
      <c r="EJ12" s="590"/>
      <c r="EK12" s="590">
        <f>AT9+AT10+AT11-AT12-AT13</f>
        <v>-52900.839</v>
      </c>
      <c r="EL12" s="590"/>
      <c r="EM12" s="590">
        <f>AV9+AV10+AV11-AV12-AV13</f>
        <v>-7586.045</v>
      </c>
      <c r="EN12" s="590"/>
      <c r="EO12" s="590"/>
      <c r="EP12" s="590"/>
      <c r="EQ12" s="590"/>
      <c r="ER12" s="590"/>
    </row>
    <row r="13" spans="1:148" ht="33" customHeight="1">
      <c r="A13" s="336" t="s">
        <v>34</v>
      </c>
      <c r="B13" s="345">
        <v>1780</v>
      </c>
      <c r="C13" s="625">
        <v>5</v>
      </c>
      <c r="D13" s="638" t="s">
        <v>258</v>
      </c>
      <c r="E13" s="628" t="s">
        <v>32</v>
      </c>
      <c r="F13" s="631"/>
      <c r="G13" s="623"/>
      <c r="H13" s="631"/>
      <c r="I13" s="623"/>
      <c r="J13" s="631"/>
      <c r="K13" s="623"/>
      <c r="L13" s="631"/>
      <c r="M13" s="623"/>
      <c r="N13" s="631"/>
      <c r="O13" s="623"/>
      <c r="P13" s="631"/>
      <c r="Q13" s="623"/>
      <c r="R13" s="631"/>
      <c r="S13" s="623"/>
      <c r="T13" s="631"/>
      <c r="U13" s="623"/>
      <c r="V13" s="631"/>
      <c r="W13" s="623"/>
      <c r="X13" s="631">
        <v>8.89999961853027</v>
      </c>
      <c r="Y13" s="623"/>
      <c r="Z13" s="631">
        <v>11.1999998092651</v>
      </c>
      <c r="AA13" s="623"/>
      <c r="AB13" s="631"/>
      <c r="AC13" s="623"/>
      <c r="AD13" s="631"/>
      <c r="AE13" s="623"/>
      <c r="AF13" s="631"/>
      <c r="AG13" s="623"/>
      <c r="AH13" s="631"/>
      <c r="AI13" s="623"/>
      <c r="AJ13" s="631"/>
      <c r="AK13" s="623"/>
      <c r="AL13" s="631"/>
      <c r="AM13" s="623"/>
      <c r="AN13" s="631"/>
      <c r="AO13" s="623"/>
      <c r="AP13" s="631"/>
      <c r="AQ13" s="623"/>
      <c r="AR13" s="631"/>
      <c r="AS13" s="623"/>
      <c r="AT13" s="631"/>
      <c r="AU13" s="623"/>
      <c r="AV13" s="631"/>
      <c r="AW13" s="623"/>
      <c r="AX13" s="95"/>
      <c r="AY13" s="382" t="s">
        <v>86</v>
      </c>
      <c r="AZ13" s="384" t="s">
        <v>98</v>
      </c>
      <c r="BA13" s="279"/>
      <c r="BB13" s="279" t="s">
        <v>0</v>
      </c>
      <c r="BC13" s="279"/>
      <c r="BD13" s="279" t="str">
        <f>IF(OR(ISBLANK(H9),ISBLANK(H10),ISBLANK(H11),ISBLANK(H12),ISBLANK(H13),ISBLANK(H19)),"N/A",IF(BD12=BD10,"ok","&lt;&gt;"))</f>
        <v>N/A</v>
      </c>
      <c r="BE13" s="279"/>
      <c r="BF13" s="279" t="str">
        <f>IF(OR(ISBLANK(J9),ISBLANK(J10),ISBLANK(J11),ISBLANK(J12),ISBLANK(J13),ISBLANK(J19)),"N/A",IF(BF12=BF10,"ok","&lt;&gt;"))</f>
        <v>N/A</v>
      </c>
      <c r="BG13" s="279"/>
      <c r="BH13" s="279" t="str">
        <f>IF(OR(ISBLANK(L9),ISBLANK(L10),ISBLANK(L11),ISBLANK(L12),ISBLANK(L13),ISBLANK(L19)),"N/A",IF(BH12=BH10,"ok","&lt;&gt;"))</f>
        <v>N/A</v>
      </c>
      <c r="BI13" s="279"/>
      <c r="BJ13" s="279" t="str">
        <f>IF(OR(ISBLANK(N9),ISBLANK(N10),ISBLANK(N11),ISBLANK(N12),ISBLANK(N13),ISBLANK(N19)),"N/A",IF(BJ12=BJ10,"ok","&lt;&gt;"))</f>
        <v>N/A</v>
      </c>
      <c r="BK13" s="279"/>
      <c r="BL13" s="279" t="str">
        <f>IF(OR(ISBLANK(P9),ISBLANK(P10),ISBLANK(P11),ISBLANK(P12),ISBLANK(P13),ISBLANK(P19)),"N/A",IF(BL12=BL10,"ok","&lt;&gt;"))</f>
        <v>N/A</v>
      </c>
      <c r="BM13" s="279"/>
      <c r="BN13" s="279" t="str">
        <f>IF(OR(ISBLANK(R9),ISBLANK(R10),ISBLANK(R11),ISBLANK(R12),ISBLANK(R13),ISBLANK(R19)),"N/A",IF(BN12=BN10,"ok","&lt;&gt;"))</f>
        <v>N/A</v>
      </c>
      <c r="BO13" s="279"/>
      <c r="BP13" s="279" t="str">
        <f>IF(OR(ISBLANK(T9),ISBLANK(T10),ISBLANK(T11),ISBLANK(T12),ISBLANK(T13),ISBLANK(T19)),"N/A",IF(BP12=BP10,"ok","&lt;&gt;"))</f>
        <v>N/A</v>
      </c>
      <c r="BQ13" s="279"/>
      <c r="BR13" s="279" t="str">
        <f>IF(OR(ISBLANK(V9),ISBLANK(V10),ISBLANK(V11),ISBLANK(V12),ISBLANK(V13),ISBLANK(V19)),"N/A",IF(BR12=BR10,"ok","&lt;&gt;"))</f>
        <v>N/A</v>
      </c>
      <c r="BS13" s="279"/>
      <c r="BT13" s="279" t="str">
        <f>IF(OR(ISBLANK(X9),ISBLANK(X10),ISBLANK(X11),ISBLANK(X12),ISBLANK(X13),ISBLANK(X19)),"N/A",IF(BT12=BT10,"ok","&lt;&gt;"))</f>
        <v>N/A</v>
      </c>
      <c r="BU13" s="279"/>
      <c r="BV13" s="279" t="str">
        <f>IF(OR(ISBLANK(Z9),ISBLANK(Z10),ISBLANK(Z11),ISBLANK(Z12),ISBLANK(Z13),ISBLANK(Z19)),"N/A",IF(BV12=BV10,"ok","&lt;&gt;"))</f>
        <v>N/A</v>
      </c>
      <c r="BW13" s="279"/>
      <c r="BX13" s="279" t="str">
        <f>IF(OR(ISBLANK(AB9),ISBLANK(AB10),ISBLANK(AB11),ISBLANK(AB12),ISBLANK(AB13),ISBLANK(AB19)),"N/A",IF(BX12=BX10,"ok","&lt;&gt;"))</f>
        <v>N/A</v>
      </c>
      <c r="BY13" s="279"/>
      <c r="BZ13" s="279" t="str">
        <f>IF(OR(ISBLANK(AD9),ISBLANK(AD10),ISBLANK(AD11),ISBLANK(AD12),ISBLANK(AD13),ISBLANK(AD19)),"N/A",IF(BZ12=BZ10,"ok","&lt;&gt;"))</f>
        <v>N/A</v>
      </c>
      <c r="CA13" s="279"/>
      <c r="CB13" s="279" t="str">
        <f>IF(OR(ISBLANK(AF9),ISBLANK(AF10),ISBLANK(AF11),ISBLANK(AF12),ISBLANK(AF13),ISBLANK(AF19)),"N/A",IF(CB12=CB10,"ok","&lt;&gt;"))</f>
        <v>N/A</v>
      </c>
      <c r="CC13" s="279"/>
      <c r="CD13" s="279" t="str">
        <f>IF(OR(ISBLANK(AH9),ISBLANK(AH10),ISBLANK(AH11),ISBLANK(AH12),ISBLANK(AH13),ISBLANK(AH19)),"N/A",IF(CD12=CD10,"ok","&lt;&gt;"))</f>
        <v>N/A</v>
      </c>
      <c r="CE13" s="279"/>
      <c r="CF13" s="279" t="str">
        <f>IF(OR(ISBLANK(AJ9),ISBLANK(AJ10),ISBLANK(AJ11),ISBLANK(AJ12),ISBLANK(AJ13),ISBLANK(AJ19)),"N/A",IF(CF12=CF10,"ok","&lt;&gt;"))</f>
        <v>N/A</v>
      </c>
      <c r="CG13" s="279"/>
      <c r="CH13" s="279" t="str">
        <f>IF(OR(ISBLANK(AL9),ISBLANK(AL10),ISBLANK(AL11),ISBLANK(AL12),ISBLANK(AL13),ISBLANK(AL19)),"N/A",IF(CH12=CH10,"ok","&lt;&gt;"))</f>
        <v>N/A</v>
      </c>
      <c r="CI13" s="279"/>
      <c r="CJ13" s="279" t="str">
        <f>IF(OR(ISBLANK(AN9),ISBLANK(AN10),ISBLANK(AN11),ISBLANK(AN12),ISBLANK(AN13),ISBLANK(AN19)),"N/A",IF(CJ12=CJ10,"ok","&lt;&gt;"))</f>
        <v>N/A</v>
      </c>
      <c r="CK13" s="279"/>
      <c r="CL13" s="279" t="str">
        <f>IF(OR(ISBLANK(AP9),ISBLANK(AP10),ISBLANK(AP11),ISBLANK(AP12),ISBLANK(AP13),ISBLANK(AP19)),"N/A",IF(CL12=CL10,"ok","&lt;&gt;"))</f>
        <v>N/A</v>
      </c>
      <c r="CM13" s="279"/>
      <c r="CN13" s="279" t="str">
        <f>IF(OR(ISBLANK(AR9),ISBLANK(AR10),ISBLANK(AR11),ISBLANK(AR12),ISBLANK(AR13),ISBLANK(AR19)),"N/A",IF(CN12=CN10,"ok","&lt;&gt;"))</f>
        <v>N/A</v>
      </c>
      <c r="CO13" s="279"/>
      <c r="CP13" s="279" t="str">
        <f>IF(OR(ISBLANK(AT9),ISBLANK(AT10),ISBLANK(AT11),ISBLANK(AT12),ISBLANK(AT13),ISBLANK(AT19)),"N/A",IF(CP12=CP10,"ok","&lt;&gt;"))</f>
        <v>N/A</v>
      </c>
      <c r="CQ13" s="279"/>
      <c r="CR13" s="279" t="str">
        <f>IF(OR(ISBLANK(AV9),ISBLANK(AV10),ISBLANK(AV11),ISBLANK(AV12),ISBLANK(AV13),ISBLANK(AV19)),"N/A",IF(CR12=CR10,"ok","&lt;&gt;"))</f>
        <v>N/A</v>
      </c>
      <c r="CS13" s="279"/>
      <c r="CT13" s="382" t="s">
        <v>86</v>
      </c>
      <c r="CU13" s="384" t="s">
        <v>98</v>
      </c>
      <c r="CV13" s="279"/>
      <c r="CW13" s="590" t="s">
        <v>0</v>
      </c>
      <c r="CX13" s="590"/>
      <c r="CY13" s="590" t="str">
        <f>IF(OR(ISBLANK(H9),ISBLANK(H10),ISBLANK(H11),ISBLANK(H12),ISBLANK(H13),ISBLANK(H19)),"N/A",IF(CZ12=CZ10,"ok","&lt;&gt;"))</f>
        <v>N/A</v>
      </c>
      <c r="CZ13" s="590"/>
      <c r="DA13" s="590" t="str">
        <f>IF(OR(ISBLANK(J9),ISBLANK(J10),ISBLANK(J11),ISBLANK(J12),ISBLANK(J13),ISBLANK(J19)),"N/A",IF(DB12=DB10,"ok","&lt;&gt;"))</f>
        <v>N/A</v>
      </c>
      <c r="DB13" s="590"/>
      <c r="DC13" s="590" t="str">
        <f>IF(OR(ISBLANK(L9),ISBLANK(L10),ISBLANK(L11),ISBLANK(L12),ISBLANK(L13),ISBLANK(L19)),"N/A",IF(DC12=DC10,"ok","&lt;&gt;"))</f>
        <v>N/A</v>
      </c>
      <c r="DD13" s="590"/>
      <c r="DE13" s="590" t="str">
        <f>IF(OR(ISBLANK(N9),ISBLANK(N10),ISBLANK(N11),ISBLANK(N12),ISBLANK(N13),ISBLANK(N19)),"N/A",IF(DF12=DF10,"ok","&lt;&gt;"))</f>
        <v>N/A</v>
      </c>
      <c r="DF13" s="590"/>
      <c r="DG13" s="590" t="str">
        <f>IF(OR(ISBLANK(P9),ISBLANK(P10),ISBLANK(P11),ISBLANK(P12),ISBLANK(P13),ISBLANK(P19)),"N/A",IF(DH12=DH10,"ok","&lt;&gt;"))</f>
        <v>N/A</v>
      </c>
      <c r="DH13" s="590"/>
      <c r="DI13" s="590" t="str">
        <f>IF(OR(ISBLANK(R9),ISBLANK(R10),ISBLANK(R11),ISBLANK(R12),ISBLANK(R13),ISBLANK(R19)),"N/A",IF(DJ12=DJ10,"ok","&lt;&gt;"))</f>
        <v>N/A</v>
      </c>
      <c r="DJ13" s="590"/>
      <c r="DK13" s="590" t="str">
        <f>IF(OR(ISBLANK(T9),ISBLANK(T10),ISBLANK(T11),ISBLANK(T12),ISBLANK(T13),ISBLANK(T19)),"N/A",IF(DL12=DL10,"ok","&lt;&gt;"))</f>
        <v>N/A</v>
      </c>
      <c r="DL13" s="590"/>
      <c r="DM13" s="590" t="str">
        <f>IF(OR(ISBLANK(V9),ISBLANK(V10),ISBLANK(V11),ISBLANK(V12),ISBLANK(V13),ISBLANK(V19)),"N/A",IF(DN12=DN10,"ok","&lt;&gt;"))</f>
        <v>N/A</v>
      </c>
      <c r="DN13" s="590"/>
      <c r="DO13" s="590" t="str">
        <f>IF(OR(ISBLANK(X9),ISBLANK(X10),ISBLANK(X11),ISBLANK(X12),ISBLANK(X13),ISBLANK(X19)),"N/A",IF(DP12=DP10,"ok","&lt;&gt;"))</f>
        <v>N/A</v>
      </c>
      <c r="DP13" s="590"/>
      <c r="DQ13" s="590" t="str">
        <f>IF(OR(ISBLANK(Z9),ISBLANK(Z10),ISBLANK(Z11),ISBLANK(Z12),ISBLANK(Z13),ISBLANK(Z19)),"N/A",IF(DR12=DR10,"ok","&lt;&gt;"))</f>
        <v>N/A</v>
      </c>
      <c r="DR13" s="590"/>
      <c r="DS13" s="590" t="str">
        <f>IF(OR(ISBLANK(AB9),ISBLANK(AB10),ISBLANK(AB11),ISBLANK(AB12),ISBLANK(AB13),ISBLANK(AB19)),"N/A",IF(DT12=DT10,"ok","&lt;&gt;"))</f>
        <v>N/A</v>
      </c>
      <c r="DT13" s="590"/>
      <c r="DU13" s="590" t="str">
        <f>IF(OR(ISBLANK(AD9),ISBLANK(AD10),ISBLANK(AD11),ISBLANK(AD12),ISBLANK(AD13),ISBLANK(AD19)),"N/A",IF(DV12=DV10,"ok","&lt;&gt;"))</f>
        <v>N/A</v>
      </c>
      <c r="DV13" s="590"/>
      <c r="DW13" s="590" t="str">
        <f>IF(OR(ISBLANK(AF9),ISBLANK(AF10),ISBLANK(AF11),ISBLANK(AF12),ISBLANK(AF13),ISBLANK(AF19)),"N/A",IF(DX12=DX10,"ok","&lt;&gt;"))</f>
        <v>N/A</v>
      </c>
      <c r="DX13" s="590"/>
      <c r="DY13" s="590" t="str">
        <f>IF(OR(ISBLANK(AH9),ISBLANK(AH10),ISBLANK(AH11),ISBLANK(AH12),ISBLANK(AH13),ISBLANK(AH19)),"N/A",IF(DZ12=DZ10,"ok","&lt;&gt;"))</f>
        <v>N/A</v>
      </c>
      <c r="DZ13" s="590"/>
      <c r="EA13" s="590" t="str">
        <f>IF(OR(ISBLANK(AJ9),ISBLANK(AJ10),ISBLANK(AJ11),ISBLANK(AJ12),ISBLANK(AJ13),ISBLANK(AJ19)),"N/A",IF(EB12=EB10,"ok","&lt;&gt;"))</f>
        <v>N/A</v>
      </c>
      <c r="EB13" s="590"/>
      <c r="EC13" s="590" t="str">
        <f>IF(OR(ISBLANK(AL9),ISBLANK(AL10),ISBLANK(AL11),ISBLANK(AL12),ISBLANK(AL13),ISBLANK(AL19)),"N/A",IF(ED12=ED10,"ok","&lt;&gt;"))</f>
        <v>N/A</v>
      </c>
      <c r="ED13" s="590"/>
      <c r="EE13" s="590" t="str">
        <f>IF(OR(ISBLANK(AN9),ISBLANK(AN10),ISBLANK(AN11),ISBLANK(AN12),ISBLANK(AN13),ISBLANK(AN19)),"N/A",IF(EF12=EF10,"ok","&lt;&gt;"))</f>
        <v>N/A</v>
      </c>
      <c r="EF13" s="590"/>
      <c r="EG13" s="590" t="str">
        <f>IF(OR(ISBLANK(AP9),ISBLANK(AP10),ISBLANK(AP11),ISBLANK(AP12),ISBLANK(AP13),ISBLANK(AP19)),"N/A",IF(EH12=EH10,"ok","&lt;&gt;"))</f>
        <v>N/A</v>
      </c>
      <c r="EH13" s="590"/>
      <c r="EI13" s="590" t="str">
        <f>IF(OR(ISBLANK(AR9),ISBLANK(AR10),ISBLANK(AR11),ISBLANK(AR12),ISBLANK(AR13),ISBLANK(AR19)),"N/A",IF(EJ12=EJ10,"ok","&lt;&gt;"))</f>
        <v>N/A</v>
      </c>
      <c r="EJ13" s="590"/>
      <c r="EK13" s="590" t="str">
        <f>IF(OR(ISBLANK(AT9),ISBLANK(AT10),ISBLANK(AT11),ISBLANK(AT12),ISBLANK(AT13),ISBLANK(AT19)),"N/A",IF(EL12=EL10,"ok","&lt;&gt;"))</f>
        <v>N/A</v>
      </c>
      <c r="EL13" s="590"/>
      <c r="EM13" s="590" t="str">
        <f>IF(OR(ISBLANK(AV9),ISBLANK(AV10),ISBLANK(AV11),ISBLANK(AV12),ISBLANK(AV13),ISBLANK(AV19)),"N/A",IF(EN12=EN10,"ok","&lt;&gt;"))</f>
        <v>N/A</v>
      </c>
      <c r="EN13" s="590"/>
      <c r="EO13" s="590"/>
      <c r="EP13" s="590"/>
      <c r="EQ13" s="590"/>
      <c r="ER13" s="590"/>
    </row>
    <row r="14" spans="1:148" s="1" customFormat="1" ht="23.25" customHeight="1">
      <c r="A14" s="336"/>
      <c r="B14" s="346">
        <v>2573</v>
      </c>
      <c r="C14" s="626">
        <v>6</v>
      </c>
      <c r="D14" s="639" t="s">
        <v>399</v>
      </c>
      <c r="E14" s="629" t="s">
        <v>32</v>
      </c>
      <c r="F14" s="632"/>
      <c r="G14" s="581"/>
      <c r="H14" s="632"/>
      <c r="I14" s="581"/>
      <c r="J14" s="632"/>
      <c r="K14" s="581"/>
      <c r="L14" s="632"/>
      <c r="M14" s="581"/>
      <c r="N14" s="632"/>
      <c r="O14" s="581"/>
      <c r="P14" s="632"/>
      <c r="Q14" s="581"/>
      <c r="R14" s="632"/>
      <c r="S14" s="581"/>
      <c r="T14" s="632"/>
      <c r="U14" s="581"/>
      <c r="V14" s="632"/>
      <c r="W14" s="581"/>
      <c r="X14" s="632"/>
      <c r="Y14" s="581"/>
      <c r="Z14" s="632"/>
      <c r="AA14" s="581"/>
      <c r="AB14" s="632"/>
      <c r="AC14" s="581"/>
      <c r="AD14" s="632"/>
      <c r="AE14" s="581"/>
      <c r="AF14" s="632"/>
      <c r="AG14" s="581"/>
      <c r="AH14" s="632"/>
      <c r="AI14" s="581"/>
      <c r="AJ14" s="632"/>
      <c r="AK14" s="581"/>
      <c r="AL14" s="632"/>
      <c r="AM14" s="581"/>
      <c r="AN14" s="632"/>
      <c r="AO14" s="581"/>
      <c r="AP14" s="632"/>
      <c r="AQ14" s="581"/>
      <c r="AR14" s="632"/>
      <c r="AS14" s="581"/>
      <c r="AT14" s="632"/>
      <c r="AU14" s="581"/>
      <c r="AV14" s="632"/>
      <c r="AW14" s="581"/>
      <c r="AX14" s="95"/>
      <c r="AY14" s="279">
        <v>5</v>
      </c>
      <c r="AZ14" s="299" t="s">
        <v>8</v>
      </c>
      <c r="BA14" s="221" t="s">
        <v>32</v>
      </c>
      <c r="BB14" s="279" t="s">
        <v>0</v>
      </c>
      <c r="BC14" s="279"/>
      <c r="BD14" s="279">
        <f>H13</f>
        <v>0</v>
      </c>
      <c r="BE14" s="279"/>
      <c r="BF14" s="279">
        <f>J13</f>
        <v>0</v>
      </c>
      <c r="BG14" s="279"/>
      <c r="BH14" s="279">
        <f>L13</f>
        <v>0</v>
      </c>
      <c r="BI14" s="279"/>
      <c r="BJ14" s="279">
        <f>N13</f>
        <v>0</v>
      </c>
      <c r="BK14" s="279"/>
      <c r="BL14" s="279">
        <f>P13</f>
        <v>0</v>
      </c>
      <c r="BM14" s="279"/>
      <c r="BN14" s="279">
        <f>R13</f>
        <v>0</v>
      </c>
      <c r="BO14" s="279"/>
      <c r="BP14" s="279">
        <f>T13</f>
        <v>0</v>
      </c>
      <c r="BQ14" s="279"/>
      <c r="BR14" s="279">
        <f>V13</f>
        <v>0</v>
      </c>
      <c r="BS14" s="279"/>
      <c r="BT14" s="279">
        <f>X13</f>
        <v>8.89999961853027</v>
      </c>
      <c r="BU14" s="279"/>
      <c r="BV14" s="279">
        <f>Z13</f>
        <v>11.1999998092651</v>
      </c>
      <c r="BW14" s="279"/>
      <c r="BX14" s="279">
        <f>AB13</f>
        <v>0</v>
      </c>
      <c r="BY14" s="279"/>
      <c r="BZ14" s="279">
        <f>AD13</f>
        <v>0</v>
      </c>
      <c r="CA14" s="279"/>
      <c r="CB14" s="279">
        <f>AF13</f>
        <v>0</v>
      </c>
      <c r="CC14" s="279"/>
      <c r="CD14" s="279">
        <f>AH13</f>
        <v>0</v>
      </c>
      <c r="CE14" s="279"/>
      <c r="CF14" s="279">
        <f>AJ13</f>
        <v>0</v>
      </c>
      <c r="CG14" s="279"/>
      <c r="CH14" s="279">
        <f>AL13</f>
        <v>0</v>
      </c>
      <c r="CI14" s="279"/>
      <c r="CJ14" s="279">
        <f>AN13</f>
        <v>0</v>
      </c>
      <c r="CK14" s="279"/>
      <c r="CL14" s="279">
        <f>AP13</f>
        <v>0</v>
      </c>
      <c r="CM14" s="279"/>
      <c r="CN14" s="279">
        <f>AR13</f>
        <v>0</v>
      </c>
      <c r="CO14" s="279"/>
      <c r="CP14" s="279">
        <f>AT13</f>
        <v>0</v>
      </c>
      <c r="CQ14" s="279"/>
      <c r="CR14" s="279">
        <f>AV13</f>
        <v>0</v>
      </c>
      <c r="CS14" s="279"/>
      <c r="CT14" s="279">
        <v>5</v>
      </c>
      <c r="CU14" s="299" t="s">
        <v>8</v>
      </c>
      <c r="CV14" s="221" t="s">
        <v>32</v>
      </c>
      <c r="CW14" s="590" t="s">
        <v>0</v>
      </c>
      <c r="CX14" s="591"/>
      <c r="CY14" s="591">
        <f>H13</f>
        <v>0</v>
      </c>
      <c r="CZ14" s="591"/>
      <c r="DA14" s="591">
        <f>J13</f>
        <v>0</v>
      </c>
      <c r="DB14" s="591"/>
      <c r="DC14" s="591">
        <f>L13</f>
        <v>0</v>
      </c>
      <c r="DD14" s="591"/>
      <c r="DE14" s="591">
        <f>N13</f>
        <v>0</v>
      </c>
      <c r="DF14" s="591"/>
      <c r="DG14" s="591">
        <f>P13</f>
        <v>0</v>
      </c>
      <c r="DH14" s="591"/>
      <c r="DI14" s="591">
        <f>R13</f>
        <v>0</v>
      </c>
      <c r="DJ14" s="591"/>
      <c r="DK14" s="591">
        <f>T13</f>
        <v>0</v>
      </c>
      <c r="DL14" s="591"/>
      <c r="DM14" s="591">
        <f>V13</f>
        <v>0</v>
      </c>
      <c r="DN14" s="591"/>
      <c r="DO14" s="591">
        <f>X13</f>
        <v>8.89999961853027</v>
      </c>
      <c r="DP14" s="591"/>
      <c r="DQ14" s="591">
        <f>Z13</f>
        <v>11.1999998092651</v>
      </c>
      <c r="DR14" s="591"/>
      <c r="DS14" s="591">
        <f>AB13</f>
        <v>0</v>
      </c>
      <c r="DT14" s="591"/>
      <c r="DU14" s="591">
        <f>AD13</f>
        <v>0</v>
      </c>
      <c r="DV14" s="591"/>
      <c r="DW14" s="591">
        <f>AF13</f>
        <v>0</v>
      </c>
      <c r="DX14" s="591"/>
      <c r="DY14" s="591">
        <f>AH13</f>
        <v>0</v>
      </c>
      <c r="DZ14" s="591"/>
      <c r="EA14" s="591">
        <f>AJ13</f>
        <v>0</v>
      </c>
      <c r="EB14" s="591"/>
      <c r="EC14" s="591">
        <f>AL13</f>
        <v>0</v>
      </c>
      <c r="ED14" s="591"/>
      <c r="EE14" s="591">
        <f>AN13</f>
        <v>0</v>
      </c>
      <c r="EF14" s="591"/>
      <c r="EG14" s="591">
        <f>AP13</f>
        <v>0</v>
      </c>
      <c r="EH14" s="591"/>
      <c r="EI14" s="591">
        <f>AR13</f>
        <v>0</v>
      </c>
      <c r="EJ14" s="591"/>
      <c r="EK14" s="591">
        <f>AT13</f>
        <v>0</v>
      </c>
      <c r="EL14" s="591"/>
      <c r="EM14" s="591">
        <f>AV13</f>
        <v>0</v>
      </c>
      <c r="EN14" s="591"/>
      <c r="EO14" s="591"/>
      <c r="EP14" s="591"/>
      <c r="EQ14" s="591"/>
      <c r="ER14" s="591"/>
    </row>
    <row r="15" spans="2:148" ht="16.5" customHeight="1">
      <c r="B15" s="345">
        <v>2574</v>
      </c>
      <c r="C15" s="625">
        <v>7</v>
      </c>
      <c r="D15" s="640" t="s">
        <v>259</v>
      </c>
      <c r="E15" s="628" t="s">
        <v>32</v>
      </c>
      <c r="F15" s="632"/>
      <c r="G15" s="581"/>
      <c r="H15" s="632"/>
      <c r="I15" s="581"/>
      <c r="J15" s="632"/>
      <c r="K15" s="581"/>
      <c r="L15" s="632"/>
      <c r="M15" s="581"/>
      <c r="N15" s="632"/>
      <c r="O15" s="581"/>
      <c r="P15" s="632"/>
      <c r="Q15" s="581"/>
      <c r="R15" s="632"/>
      <c r="S15" s="581"/>
      <c r="T15" s="632"/>
      <c r="U15" s="581"/>
      <c r="V15" s="632"/>
      <c r="W15" s="581"/>
      <c r="X15" s="632"/>
      <c r="Y15" s="581"/>
      <c r="Z15" s="632"/>
      <c r="AA15" s="581"/>
      <c r="AB15" s="632"/>
      <c r="AC15" s="581"/>
      <c r="AD15" s="632"/>
      <c r="AE15" s="581"/>
      <c r="AF15" s="632"/>
      <c r="AG15" s="581"/>
      <c r="AH15" s="632"/>
      <c r="AI15" s="581"/>
      <c r="AJ15" s="632"/>
      <c r="AK15" s="581"/>
      <c r="AL15" s="632"/>
      <c r="AM15" s="581"/>
      <c r="AN15" s="632"/>
      <c r="AO15" s="581"/>
      <c r="AP15" s="632"/>
      <c r="AQ15" s="581"/>
      <c r="AR15" s="632"/>
      <c r="AS15" s="581"/>
      <c r="AT15" s="632"/>
      <c r="AU15" s="581"/>
      <c r="AV15" s="632"/>
      <c r="AW15" s="581"/>
      <c r="AX15" s="95"/>
      <c r="AY15" s="385">
        <v>12</v>
      </c>
      <c r="AZ15" s="384" t="s">
        <v>108</v>
      </c>
      <c r="BA15" s="221" t="s">
        <v>32</v>
      </c>
      <c r="BB15" s="279" t="s">
        <v>0</v>
      </c>
      <c r="BC15" s="279"/>
      <c r="BD15" s="279">
        <f>H14+H15+H17+H18</f>
        <v>0</v>
      </c>
      <c r="BE15" s="279"/>
      <c r="BF15" s="279">
        <f>J14+J15+J17+J18</f>
        <v>0</v>
      </c>
      <c r="BG15" s="279"/>
      <c r="BH15" s="279">
        <f>L14+L15+L17+L18</f>
        <v>0</v>
      </c>
      <c r="BI15" s="279"/>
      <c r="BJ15" s="279">
        <f>N14+N15+N17+N18</f>
        <v>0</v>
      </c>
      <c r="BK15" s="279"/>
      <c r="BL15" s="279">
        <f>P14+P15+P17+P18</f>
        <v>0</v>
      </c>
      <c r="BM15" s="279"/>
      <c r="BN15" s="279">
        <f>R14+R15+R17+R18</f>
        <v>0</v>
      </c>
      <c r="BO15" s="279"/>
      <c r="BP15" s="279">
        <f>T14+T15+T17+T18</f>
        <v>0</v>
      </c>
      <c r="BQ15" s="279"/>
      <c r="BR15" s="279">
        <f>V14+V15+V17+V18</f>
        <v>0</v>
      </c>
      <c r="BS15" s="279"/>
      <c r="BT15" s="279">
        <f>X14+X15+X17+X18</f>
        <v>0</v>
      </c>
      <c r="BU15" s="279"/>
      <c r="BV15" s="279">
        <f>Z14+Z15+Z17+Z18</f>
        <v>0</v>
      </c>
      <c r="BW15" s="279"/>
      <c r="BX15" s="279">
        <f>AB14+AB15+AB17+AB18</f>
        <v>0</v>
      </c>
      <c r="BY15" s="279"/>
      <c r="BZ15" s="279">
        <f>AD14+AD15+AD17+AD18</f>
        <v>0</v>
      </c>
      <c r="CA15" s="279"/>
      <c r="CB15" s="279">
        <f>AF14+AF15+AF17+AF18</f>
        <v>0</v>
      </c>
      <c r="CC15" s="279"/>
      <c r="CD15" s="279">
        <f>AH14+AH15+AH17+AH18</f>
        <v>0</v>
      </c>
      <c r="CE15" s="279"/>
      <c r="CF15" s="279">
        <f>AJ14+AJ15+AJ17+AJ18</f>
        <v>0</v>
      </c>
      <c r="CG15" s="279"/>
      <c r="CH15" s="279">
        <f>AL14+AL15+AL17+AL18</f>
        <v>0</v>
      </c>
      <c r="CI15" s="279"/>
      <c r="CJ15" s="279">
        <f>AN14+AN15+AN17+AN18</f>
        <v>0</v>
      </c>
      <c r="CK15" s="880"/>
      <c r="CL15" s="279">
        <f>AP14+AP15+AP17+AP18</f>
        <v>0</v>
      </c>
      <c r="CM15" s="279"/>
      <c r="CN15" s="279">
        <f>AR14+AR15+AR17+AR18</f>
        <v>0</v>
      </c>
      <c r="CO15" s="279"/>
      <c r="CP15" s="279">
        <f>AT14+AT15+AT17+AT18</f>
        <v>0</v>
      </c>
      <c r="CQ15" s="279"/>
      <c r="CR15" s="279">
        <f>AV14+AV15+AV17+AV18</f>
        <v>0</v>
      </c>
      <c r="CS15" s="880"/>
      <c r="CT15" s="385">
        <v>12</v>
      </c>
      <c r="CU15" s="384" t="s">
        <v>108</v>
      </c>
      <c r="CV15" s="221" t="s">
        <v>32</v>
      </c>
      <c r="CW15" s="590" t="s">
        <v>0</v>
      </c>
      <c r="CX15" s="590"/>
      <c r="CY15" s="590">
        <f>H14+H15+H17+H18</f>
        <v>0</v>
      </c>
      <c r="CZ15" s="590"/>
      <c r="DA15" s="590">
        <f>J14+J15+J17+J18</f>
        <v>0</v>
      </c>
      <c r="DB15" s="590"/>
      <c r="DC15" s="590">
        <f>L14+L15+L17+L18</f>
        <v>0</v>
      </c>
      <c r="DD15" s="590"/>
      <c r="DE15" s="590">
        <f>N14+N15+N17+N18</f>
        <v>0</v>
      </c>
      <c r="DF15" s="590"/>
      <c r="DG15" s="590">
        <f>P14+P15+P17+P18</f>
        <v>0</v>
      </c>
      <c r="DH15" s="590"/>
      <c r="DI15" s="590">
        <f>R14+R15+R17+R18</f>
        <v>0</v>
      </c>
      <c r="DJ15" s="590"/>
      <c r="DK15" s="590">
        <f>T14+T15+T17+T18</f>
        <v>0</v>
      </c>
      <c r="DL15" s="590"/>
      <c r="DM15" s="590">
        <f>V14+V15+V17+V18</f>
        <v>0</v>
      </c>
      <c r="DN15" s="590"/>
      <c r="DO15" s="590">
        <f>X14+X15+X17+X18</f>
        <v>0</v>
      </c>
      <c r="DP15" s="590"/>
      <c r="DQ15" s="590">
        <f>Z14+Z15+Z17+Z18</f>
        <v>0</v>
      </c>
      <c r="DR15" s="590"/>
      <c r="DS15" s="590">
        <f>AB14+AB15+AB17+AB18</f>
        <v>0</v>
      </c>
      <c r="DT15" s="590"/>
      <c r="DU15" s="590">
        <f>AD14+AD15+AD17+AD18</f>
        <v>0</v>
      </c>
      <c r="DV15" s="590"/>
      <c r="DW15" s="590">
        <f>AF14+AF15+AF17+AF18</f>
        <v>0</v>
      </c>
      <c r="DX15" s="590"/>
      <c r="DY15" s="590">
        <f>AH14+AH15+AH17+AH18</f>
        <v>0</v>
      </c>
      <c r="DZ15" s="590"/>
      <c r="EA15" s="590">
        <f>AJ14+AJ15+AJ17+AJ18</f>
        <v>0</v>
      </c>
      <c r="EB15" s="590"/>
      <c r="EC15" s="590">
        <f>AL14+AL15+AL17+AL18</f>
        <v>0</v>
      </c>
      <c r="ED15" s="590"/>
      <c r="EE15" s="590">
        <f>AN14+AN15+AN17+AN18</f>
        <v>0</v>
      </c>
      <c r="EF15" s="590"/>
      <c r="EG15" s="590">
        <f>AP14+AP15+AP17+AP18</f>
        <v>0</v>
      </c>
      <c r="EH15" s="590"/>
      <c r="EI15" s="590">
        <f>AR14+AR15+AR17+AR18</f>
        <v>0</v>
      </c>
      <c r="EJ15" s="590"/>
      <c r="EK15" s="590">
        <f>AT14+AT15+AT17+AT18</f>
        <v>0</v>
      </c>
      <c r="EL15" s="590"/>
      <c r="EM15" s="590">
        <f>AV14+AV15+AV17+AV18</f>
        <v>0</v>
      </c>
      <c r="EN15" s="588"/>
      <c r="EO15" s="590"/>
      <c r="EP15" s="590"/>
      <c r="EQ15" s="590"/>
      <c r="ER15" s="588"/>
    </row>
    <row r="16" spans="2:148" ht="17.25" customHeight="1">
      <c r="B16" s="345">
        <v>2572</v>
      </c>
      <c r="C16" s="625">
        <v>8</v>
      </c>
      <c r="D16" s="641" t="s">
        <v>260</v>
      </c>
      <c r="E16" s="628" t="s">
        <v>32</v>
      </c>
      <c r="F16" s="632"/>
      <c r="G16" s="581"/>
      <c r="H16" s="632"/>
      <c r="I16" s="581"/>
      <c r="J16" s="632"/>
      <c r="K16" s="581"/>
      <c r="L16" s="632"/>
      <c r="M16" s="581"/>
      <c r="N16" s="632"/>
      <c r="O16" s="581"/>
      <c r="P16" s="632"/>
      <c r="Q16" s="581"/>
      <c r="R16" s="632"/>
      <c r="S16" s="581"/>
      <c r="T16" s="632"/>
      <c r="U16" s="581"/>
      <c r="V16" s="632"/>
      <c r="W16" s="581"/>
      <c r="X16" s="632"/>
      <c r="Y16" s="581"/>
      <c r="Z16" s="632"/>
      <c r="AA16" s="581"/>
      <c r="AB16" s="632"/>
      <c r="AC16" s="581"/>
      <c r="AD16" s="632"/>
      <c r="AE16" s="581"/>
      <c r="AF16" s="632"/>
      <c r="AG16" s="581"/>
      <c r="AH16" s="632"/>
      <c r="AI16" s="581"/>
      <c r="AJ16" s="632"/>
      <c r="AK16" s="581"/>
      <c r="AL16" s="632"/>
      <c r="AM16" s="581"/>
      <c r="AN16" s="632"/>
      <c r="AO16" s="581"/>
      <c r="AP16" s="632"/>
      <c r="AQ16" s="581"/>
      <c r="AR16" s="632"/>
      <c r="AS16" s="581"/>
      <c r="AT16" s="632"/>
      <c r="AU16" s="581"/>
      <c r="AV16" s="632"/>
      <c r="AW16" s="581"/>
      <c r="AX16" s="95"/>
      <c r="AY16" s="382" t="s">
        <v>86</v>
      </c>
      <c r="AZ16" s="384" t="s">
        <v>100</v>
      </c>
      <c r="BA16" s="279"/>
      <c r="BB16" s="279" t="s">
        <v>0</v>
      </c>
      <c r="BC16" s="279"/>
      <c r="BD16" s="279" t="str">
        <f>IF(OR(ISBLANK(H13),ISBLANK(H14),ISBLANK(H15),ISBLANK(H17),ISBLANK(H18)),"N/A",IF(BD15&lt;=BD14,"ok","&lt;&gt;"))</f>
        <v>N/A</v>
      </c>
      <c r="BE16" s="279"/>
      <c r="BF16" s="279" t="str">
        <f>IF(OR(ISBLANK(J13),ISBLANK(J14),ISBLANK(J15),ISBLANK(J17),ISBLANK(J18)),"N/A",IF(BF15&lt;=BF14,"ok","&lt;&gt;"))</f>
        <v>N/A</v>
      </c>
      <c r="BG16" s="279"/>
      <c r="BH16" s="279" t="str">
        <f>IF(OR(ISBLANK(L13),ISBLANK(L14),ISBLANK(L15),ISBLANK(L17),ISBLANK(L18)),"N/A",IF(BH15&lt;=BH14,"ok","&lt;&gt;"))</f>
        <v>N/A</v>
      </c>
      <c r="BI16" s="279"/>
      <c r="BJ16" s="279" t="str">
        <f>IF(OR(ISBLANK(N13),ISBLANK(N14),ISBLANK(N15),ISBLANK(N17),ISBLANK(N18)),"N/A",IF(BJ15&lt;=BJ14,"ok","&lt;&gt;"))</f>
        <v>N/A</v>
      </c>
      <c r="BK16" s="279"/>
      <c r="BL16" s="279" t="str">
        <f>IF(OR(ISBLANK(P13),ISBLANK(P14),ISBLANK(P15),ISBLANK(P17),ISBLANK(P18)),"N/A",IF(BL15&lt;=BL14,"ok","&lt;&gt;"))</f>
        <v>N/A</v>
      </c>
      <c r="BM16" s="279"/>
      <c r="BN16" s="279" t="str">
        <f>IF(OR(ISBLANK(R13),ISBLANK(R14),ISBLANK(R15),ISBLANK(R17),ISBLANK(R18)),"N/A",IF(BN15&lt;=BN14,"ok","&lt;&gt;"))</f>
        <v>N/A</v>
      </c>
      <c r="BO16" s="279"/>
      <c r="BP16" s="279" t="str">
        <f>IF(OR(ISBLANK(T13),ISBLANK(T14),ISBLANK(T15),ISBLANK(T17),ISBLANK(T18)),"N/A",IF(BP15&lt;=BP14,"ok","&lt;&gt;"))</f>
        <v>N/A</v>
      </c>
      <c r="BQ16" s="279"/>
      <c r="BR16" s="279" t="str">
        <f>IF(OR(ISBLANK(V13),ISBLANK(V14),ISBLANK(V15),ISBLANK(V17),ISBLANK(V18)),"N/A",IF(BR15&lt;=BR14,"ok","&lt;&gt;"))</f>
        <v>N/A</v>
      </c>
      <c r="BS16" s="279"/>
      <c r="BT16" s="279" t="str">
        <f>IF(OR(ISBLANK(X13),ISBLANK(X14),ISBLANK(X15),ISBLANK(X17),ISBLANK(X18)),"N/A",IF(BT15&lt;=BT14,"ok","&lt;&gt;"))</f>
        <v>N/A</v>
      </c>
      <c r="BU16" s="279"/>
      <c r="BV16" s="279" t="str">
        <f>IF(OR(ISBLANK(Z13),ISBLANK(Z14),ISBLANK(Z15),ISBLANK(Z17),ISBLANK(Z18)),"N/A",IF(BV15&lt;=BV14,"ok","&lt;&gt;"))</f>
        <v>N/A</v>
      </c>
      <c r="BW16" s="279"/>
      <c r="BX16" s="279" t="str">
        <f>IF(OR(ISBLANK(AB13),ISBLANK(AB14),ISBLANK(AB15),ISBLANK(AB17),ISBLANK(AB18)),"N/A",IF(BX15&lt;=BX14,"ok","&lt;&gt;"))</f>
        <v>N/A</v>
      </c>
      <c r="BY16" s="279"/>
      <c r="BZ16" s="279" t="str">
        <f>IF(OR(ISBLANK(AD13),ISBLANK(AD14),ISBLANK(AD15),ISBLANK(AD17),ISBLANK(AD18)),"N/A",IF(BZ15&lt;=BZ14,"ok","&lt;&gt;"))</f>
        <v>N/A</v>
      </c>
      <c r="CA16" s="279"/>
      <c r="CB16" s="279" t="str">
        <f>IF(OR(ISBLANK(AF13),ISBLANK(AF14),ISBLANK(AF15),ISBLANK(AF17),ISBLANK(AF18)),"N/A",IF(CB15&lt;=CB14,"ok","&lt;&gt;"))</f>
        <v>N/A</v>
      </c>
      <c r="CC16" s="279"/>
      <c r="CD16" s="279" t="str">
        <f>IF(OR(ISBLANK(AH13),ISBLANK(AH14),ISBLANK(AH15),ISBLANK(AH17),ISBLANK(AH18)),"N/A",IF(CD15&lt;=CD14,"ok","&lt;&gt;"))</f>
        <v>N/A</v>
      </c>
      <c r="CE16" s="279"/>
      <c r="CF16" s="279" t="str">
        <f>IF(OR(ISBLANK(AJ13),ISBLANK(AJ14),ISBLANK(AJ15),ISBLANK(AJ17),ISBLANK(AJ18)),"N/A",IF(CF15&lt;=CF14,"ok","&lt;&gt;"))</f>
        <v>N/A</v>
      </c>
      <c r="CG16" s="279"/>
      <c r="CH16" s="279" t="str">
        <f>IF(OR(ISBLANK(AL13),ISBLANK(AL14),ISBLANK(AL15),ISBLANK(AL17),ISBLANK(AL18)),"N/A",IF(CH15&lt;=CH14,"ok","&lt;&gt;"))</f>
        <v>N/A</v>
      </c>
      <c r="CI16" s="279"/>
      <c r="CJ16" s="279" t="str">
        <f>IF(OR(ISBLANK(AN13),ISBLANK(AN14),ISBLANK(AN15),ISBLANK(AN17),ISBLANK(AN18)),"N/A",IF(CJ15&lt;=CJ14,"ok","&lt;&gt;"))</f>
        <v>N/A</v>
      </c>
      <c r="CK16" s="279"/>
      <c r="CL16" s="279" t="str">
        <f>IF(OR(ISBLANK(AP13),ISBLANK(AP14),ISBLANK(AP15),ISBLANK(AP17),ISBLANK(AP18)),"N/A",IF(CL15&lt;=CL14,"ok","&lt;&gt;"))</f>
        <v>N/A</v>
      </c>
      <c r="CM16" s="279"/>
      <c r="CN16" s="279" t="str">
        <f>IF(OR(ISBLANK(AR13),ISBLANK(AR14),ISBLANK(AR15),ISBLANK(AR17),ISBLANK(AR18)),"N/A",IF(CN15&lt;=CN14,"ok","&lt;&gt;"))</f>
        <v>N/A</v>
      </c>
      <c r="CO16" s="279"/>
      <c r="CP16" s="279" t="str">
        <f>IF(OR(ISBLANK(AT13),ISBLANK(AT14),ISBLANK(AT15),ISBLANK(AT17),ISBLANK(AT18)),"N/A",IF(CP15&lt;=CP14,"ok","&lt;&gt;"))</f>
        <v>N/A</v>
      </c>
      <c r="CQ16" s="279"/>
      <c r="CR16" s="279" t="str">
        <f>IF(OR(ISBLANK(AV13),ISBLANK(AV14),ISBLANK(AV15),ISBLANK(AV17),ISBLANK(AV18)),"N/A",IF(CR15&lt;=CR14,"ok","&lt;&gt;"))</f>
        <v>N/A</v>
      </c>
      <c r="CS16" s="279"/>
      <c r="CT16" s="382" t="s">
        <v>86</v>
      </c>
      <c r="CU16" s="384" t="s">
        <v>100</v>
      </c>
      <c r="CV16" s="279"/>
      <c r="CW16" s="590" t="s">
        <v>0</v>
      </c>
      <c r="CX16" s="590"/>
      <c r="CY16" s="590" t="str">
        <f>IF(OR(ISBLANK(H13),ISBLANK(H14),ISBLANK(H15),ISBLANK(H17),ISBLANK(H18)),"N/A",IF(CY15&lt;=CY14,"ok","&lt;&gt;"))</f>
        <v>N/A</v>
      </c>
      <c r="CZ16" s="590"/>
      <c r="DA16" s="590" t="str">
        <f>IF(OR(ISBLANK(J13),ISBLANK(J14),ISBLANK(J15),ISBLANK(J17),ISBLANK(J18)),"N/A",IF(DA15&lt;=DA14,"ok","&lt;&gt;"))</f>
        <v>N/A</v>
      </c>
      <c r="DB16" s="590"/>
      <c r="DC16" s="590" t="str">
        <f>IF(OR(ISBLANK(L13),ISBLANK(L14),ISBLANK(L15),ISBLANK(L17),ISBLANK(L18)),"N/A",IF(DC15&lt;=DC14,"ok","&lt;&gt;"))</f>
        <v>N/A</v>
      </c>
      <c r="DD16" s="590"/>
      <c r="DE16" s="590" t="str">
        <f>IF(OR(ISBLANK(N13),ISBLANK(N14),ISBLANK(N15),ISBLANK(N17),ISBLANK(N18)),"N/A",IF(DE15&lt;=DE14,"ok","&lt;&gt;"))</f>
        <v>N/A</v>
      </c>
      <c r="DF16" s="590"/>
      <c r="DG16" s="590" t="str">
        <f>IF(OR(ISBLANK(P13),ISBLANK(P14),ISBLANK(P15),ISBLANK(P17),ISBLANK(P18)),"N/A",IF(DG15&lt;=DG14,"ok","&lt;&gt;"))</f>
        <v>N/A</v>
      </c>
      <c r="DH16" s="590"/>
      <c r="DI16" s="590" t="str">
        <f>IF(OR(ISBLANK(R13),ISBLANK(R14),ISBLANK(R15),ISBLANK(R17),ISBLANK(R18)),"N/A",IF(DI15&lt;=DI14,"ok","&lt;&gt;"))</f>
        <v>N/A</v>
      </c>
      <c r="DJ16" s="590"/>
      <c r="DK16" s="590" t="str">
        <f>IF(OR(ISBLANK(T13),ISBLANK(T14),ISBLANK(T15),ISBLANK(T17),ISBLANK(T18)),"N/A",IF(DK15&lt;=DK14,"ok","&lt;&gt;"))</f>
        <v>N/A</v>
      </c>
      <c r="DL16" s="590"/>
      <c r="DM16" s="590" t="str">
        <f>IF(OR(ISBLANK(V13),ISBLANK(V14),ISBLANK(V15),ISBLANK(V17),ISBLANK(V18)),"N/A",IF(DM15&lt;=DM14,"ok","&lt;&gt;"))</f>
        <v>N/A</v>
      </c>
      <c r="DN16" s="590"/>
      <c r="DO16" s="590" t="str">
        <f>IF(OR(ISBLANK(X13),ISBLANK(X14),ISBLANK(X15),ISBLANK(X17),ISBLANK(X18)),"N/A",IF(DO15&lt;=DO14,"ok","&lt;&gt;"))</f>
        <v>N/A</v>
      </c>
      <c r="DP16" s="590"/>
      <c r="DQ16" s="590" t="str">
        <f>IF(OR(ISBLANK(Z13),ISBLANK(Z14),ISBLANK(Z15),ISBLANK(Z17),ISBLANK(Z18)),"N/A",IF(DQ15&lt;=DQ14,"ok","&lt;&gt;"))</f>
        <v>N/A</v>
      </c>
      <c r="DR16" s="590"/>
      <c r="DS16" s="590" t="str">
        <f>IF(OR(ISBLANK(AB13),ISBLANK(AB14),ISBLANK(AB15),ISBLANK(AB17),ISBLANK(AB18)),"N/A",IF(DS15&lt;=DS14,"ok","&lt;&gt;"))</f>
        <v>N/A</v>
      </c>
      <c r="DT16" s="590"/>
      <c r="DU16" s="590" t="str">
        <f>IF(OR(ISBLANK(AD13),ISBLANK(AD14),ISBLANK(AD15),ISBLANK(AD17),ISBLANK(AD18)),"N/A",IF(DU15&lt;=DU14,"ok","&lt;&gt;"))</f>
        <v>N/A</v>
      </c>
      <c r="DV16" s="590"/>
      <c r="DW16" s="590" t="str">
        <f>IF(OR(ISBLANK(AF13),ISBLANK(AF14),ISBLANK(AF15),ISBLANK(AF17),ISBLANK(AF18)),"N/A",IF(DW15&lt;=DW14,"ok","&lt;&gt;"))</f>
        <v>N/A</v>
      </c>
      <c r="DX16" s="590"/>
      <c r="DY16" s="590" t="str">
        <f>IF(OR(ISBLANK(AH13),ISBLANK(AH14),ISBLANK(AH15),ISBLANK(AH17),ISBLANK(AH18)),"N/A",IF(DY15&lt;=DY14,"ok","&lt;&gt;"))</f>
        <v>N/A</v>
      </c>
      <c r="DZ16" s="590"/>
      <c r="EA16" s="590" t="str">
        <f>IF(OR(ISBLANK(AJ13),ISBLANK(AJ14),ISBLANK(AJ15),ISBLANK(AJ17),ISBLANK(AJ18)),"N/A",IF(EA15&lt;=EA14,"ok","&lt;&gt;"))</f>
        <v>N/A</v>
      </c>
      <c r="EB16" s="590"/>
      <c r="EC16" s="590" t="str">
        <f>IF(OR(ISBLANK(AL13),ISBLANK(AL14),ISBLANK(AL15),ISBLANK(AL17),ISBLANK(AL18)),"N/A",IF(EC15&lt;=EC14,"ok","&lt;&gt;"))</f>
        <v>N/A</v>
      </c>
      <c r="ED16" s="590"/>
      <c r="EE16" s="590" t="str">
        <f>IF(OR(ISBLANK(AN13),ISBLANK(AN14),ISBLANK(AN15),ISBLANK(AN17),ISBLANK(AN18)),"N/A",IF(EE15&lt;=EE14,"ok","&lt;&gt;"))</f>
        <v>N/A</v>
      </c>
      <c r="EF16" s="590"/>
      <c r="EG16" s="590" t="str">
        <f>IF(OR(ISBLANK(AP13),ISBLANK(AP14),ISBLANK(AP15),ISBLANK(AP17),ISBLANK(AP18)),"N/A",IF(EG15&lt;=EG14,"ok","&lt;&gt;"))</f>
        <v>N/A</v>
      </c>
      <c r="EH16" s="590"/>
      <c r="EI16" s="590" t="str">
        <f>IF(OR(ISBLANK(AR13),ISBLANK(AR14),ISBLANK(AR15),ISBLANK(AR17),ISBLANK(AR18)),"N/A",IF(EI15&lt;=EI14,"ok","&lt;&gt;"))</f>
        <v>N/A</v>
      </c>
      <c r="EJ16" s="590"/>
      <c r="EK16" s="590" t="str">
        <f>IF(OR(ISBLANK(AT13),ISBLANK(AT14),ISBLANK(AT15),ISBLANK(AT17),ISBLANK(AT18)),"N/A",IF(EK15&lt;=EK14,"ok","&lt;&gt;"))</f>
        <v>N/A</v>
      </c>
      <c r="EL16" s="590"/>
      <c r="EM16" s="590" t="str">
        <f>IF(OR(ISBLANK(AV13),ISBLANK(AV14),ISBLANK(AV15),ISBLANK(AV17),ISBLANK(AV18)),"N/A",IF(EM15&lt;=EM14,"ok","&lt;&gt;"))</f>
        <v>N/A</v>
      </c>
      <c r="EN16" s="590"/>
      <c r="EO16" s="590"/>
      <c r="EP16" s="590"/>
      <c r="EQ16" s="590"/>
      <c r="ER16" s="590"/>
    </row>
    <row r="17" spans="2:148" ht="16.5" customHeight="1">
      <c r="B17" s="345">
        <v>1841</v>
      </c>
      <c r="C17" s="625">
        <v>9</v>
      </c>
      <c r="D17" s="640" t="s">
        <v>261</v>
      </c>
      <c r="E17" s="628" t="s">
        <v>32</v>
      </c>
      <c r="F17" s="632"/>
      <c r="G17" s="581"/>
      <c r="H17" s="632"/>
      <c r="I17" s="581"/>
      <c r="J17" s="632"/>
      <c r="K17" s="581"/>
      <c r="L17" s="632"/>
      <c r="M17" s="581"/>
      <c r="N17" s="632"/>
      <c r="O17" s="581"/>
      <c r="P17" s="632"/>
      <c r="Q17" s="581"/>
      <c r="R17" s="632"/>
      <c r="S17" s="581"/>
      <c r="T17" s="632"/>
      <c r="U17" s="581"/>
      <c r="V17" s="632"/>
      <c r="W17" s="581"/>
      <c r="X17" s="632"/>
      <c r="Y17" s="581"/>
      <c r="Z17" s="632"/>
      <c r="AA17" s="581"/>
      <c r="AB17" s="632"/>
      <c r="AC17" s="581"/>
      <c r="AD17" s="632"/>
      <c r="AE17" s="581"/>
      <c r="AF17" s="632"/>
      <c r="AG17" s="581"/>
      <c r="AH17" s="632"/>
      <c r="AI17" s="581"/>
      <c r="AJ17" s="632"/>
      <c r="AK17" s="581"/>
      <c r="AL17" s="632"/>
      <c r="AM17" s="581"/>
      <c r="AN17" s="632"/>
      <c r="AO17" s="581"/>
      <c r="AP17" s="632"/>
      <c r="AQ17" s="581"/>
      <c r="AR17" s="632"/>
      <c r="AS17" s="581"/>
      <c r="AT17" s="632"/>
      <c r="AU17" s="581"/>
      <c r="AV17" s="632"/>
      <c r="AW17" s="581"/>
      <c r="AX17" s="95"/>
      <c r="AY17" s="387" t="s">
        <v>1</v>
      </c>
      <c r="AZ17" s="297" t="s">
        <v>71</v>
      </c>
      <c r="BA17" s="279" t="s">
        <v>96</v>
      </c>
      <c r="BB17" s="279" t="s">
        <v>0</v>
      </c>
      <c r="BC17" s="296"/>
      <c r="BD17" s="296">
        <f>'[1]R1'!H16</f>
        <v>0</v>
      </c>
      <c r="BE17" s="296"/>
      <c r="BF17" s="296">
        <f>'[1]R1'!J16</f>
        <v>0</v>
      </c>
      <c r="BG17" s="296"/>
      <c r="BH17" s="296">
        <f>'[1]R1'!R16</f>
        <v>0</v>
      </c>
      <c r="BI17" s="296"/>
      <c r="BJ17" s="296">
        <f>'[1]R1'!N16</f>
        <v>0</v>
      </c>
      <c r="BK17" s="296"/>
      <c r="BL17" s="296">
        <f>'[1]R1'!P16</f>
        <v>0</v>
      </c>
      <c r="BM17" s="296"/>
      <c r="BN17" s="296">
        <f>'[1]R1'!R16</f>
        <v>0</v>
      </c>
      <c r="BO17" s="296"/>
      <c r="BP17" s="296">
        <f>'[1]R1'!T16</f>
        <v>0</v>
      </c>
      <c r="BQ17" s="296"/>
      <c r="BR17" s="296">
        <f>'[1]R1'!V16</f>
        <v>0</v>
      </c>
      <c r="BS17" s="296"/>
      <c r="BT17" s="296">
        <f>'[1]R1'!X16</f>
        <v>0</v>
      </c>
      <c r="BU17" s="296"/>
      <c r="BV17" s="296">
        <f>'[1]R1'!Z16</f>
        <v>0</v>
      </c>
      <c r="BW17" s="296"/>
      <c r="BX17" s="296">
        <f>'[1]R1'!AB16</f>
        <v>0</v>
      </c>
      <c r="BY17" s="296"/>
      <c r="BZ17" s="296">
        <f>'[1]R1'!AD16</f>
        <v>0</v>
      </c>
      <c r="CA17" s="296"/>
      <c r="CB17" s="296">
        <f>'[1]R1'!AF16</f>
        <v>0</v>
      </c>
      <c r="CC17" s="296"/>
      <c r="CD17" s="296">
        <f>'[1]R1'!AH16</f>
        <v>0</v>
      </c>
      <c r="CE17" s="881"/>
      <c r="CF17" s="296">
        <f>'[1]R1'!AJ16</f>
        <v>0</v>
      </c>
      <c r="CG17" s="296"/>
      <c r="CH17" s="296">
        <f>'[1]R1'!AL16</f>
        <v>0</v>
      </c>
      <c r="CI17" s="296"/>
      <c r="CJ17" s="296">
        <f>'[1]R1'!AN16</f>
        <v>0</v>
      </c>
      <c r="CK17" s="882"/>
      <c r="CL17" s="296">
        <f>'[1]R1'!AP16</f>
        <v>0</v>
      </c>
      <c r="CM17" s="881"/>
      <c r="CN17" s="296">
        <f>'[1]R1'!AR16</f>
        <v>0</v>
      </c>
      <c r="CO17" s="296"/>
      <c r="CP17" s="296">
        <f>'[1]R1'!AT16</f>
        <v>0</v>
      </c>
      <c r="CQ17" s="296"/>
      <c r="CR17" s="296">
        <f>'[1]R1'!AV16</f>
        <v>0</v>
      </c>
      <c r="CS17" s="882"/>
      <c r="CT17" s="387" t="s">
        <v>1</v>
      </c>
      <c r="CU17" s="297" t="s">
        <v>71</v>
      </c>
      <c r="CV17" s="279" t="s">
        <v>96</v>
      </c>
      <c r="CW17" s="590" t="s">
        <v>0</v>
      </c>
      <c r="CX17" s="589"/>
      <c r="CY17" s="589">
        <f>'R1'!H16</f>
        <v>0</v>
      </c>
      <c r="CZ17" s="589"/>
      <c r="DA17" s="589">
        <f>'R1'!J16</f>
        <v>0</v>
      </c>
      <c r="DB17" s="589"/>
      <c r="DC17" s="589">
        <f>'R1'!L16</f>
        <v>0</v>
      </c>
      <c r="DD17" s="589"/>
      <c r="DE17" s="589">
        <f>'R1'!N16</f>
        <v>0</v>
      </c>
      <c r="DF17" s="589"/>
      <c r="DG17" s="589">
        <f>'R1'!P16</f>
        <v>0</v>
      </c>
      <c r="DH17" s="589"/>
      <c r="DI17" s="589">
        <f>'R1'!R16</f>
        <v>0</v>
      </c>
      <c r="DJ17" s="589"/>
      <c r="DK17" s="589">
        <f>'R1'!T16</f>
        <v>0</v>
      </c>
      <c r="DL17" s="589"/>
      <c r="DM17" s="589">
        <f>'R1'!V16</f>
        <v>0</v>
      </c>
      <c r="DN17" s="589"/>
      <c r="DO17" s="589">
        <f>'R1'!X16</f>
        <v>0</v>
      </c>
      <c r="DP17" s="589"/>
      <c r="DQ17" s="589">
        <f>'R1'!Z16</f>
        <v>0</v>
      </c>
      <c r="DR17" s="589"/>
      <c r="DS17" s="589">
        <f>'R1'!AB16</f>
        <v>0</v>
      </c>
      <c r="DT17" s="589"/>
      <c r="DU17" s="589">
        <f>'R1'!AD16</f>
        <v>0</v>
      </c>
      <c r="DV17" s="589"/>
      <c r="DW17" s="589">
        <f>'R1'!AF16</f>
        <v>0</v>
      </c>
      <c r="DX17" s="589"/>
      <c r="DY17" s="589">
        <f>'R1'!AH16</f>
        <v>0</v>
      </c>
      <c r="DZ17" s="589"/>
      <c r="EA17" s="589">
        <f>'R1'!AJ16</f>
        <v>0</v>
      </c>
      <c r="EB17" s="589"/>
      <c r="EC17" s="589">
        <f>'R1'!AL16</f>
        <v>0</v>
      </c>
      <c r="ED17" s="589"/>
      <c r="EE17" s="589">
        <f>'R1'!AN16</f>
        <v>0</v>
      </c>
      <c r="EF17" s="589"/>
      <c r="EG17" s="589">
        <f>'R1'!AP16</f>
        <v>0</v>
      </c>
      <c r="EH17" s="589"/>
      <c r="EI17" s="589">
        <f>'R1'!AR16</f>
        <v>0</v>
      </c>
      <c r="EJ17" s="589"/>
      <c r="EK17" s="589">
        <f>'R1'!AT16</f>
        <v>0</v>
      </c>
      <c r="EL17" s="589"/>
      <c r="EM17" s="589">
        <f>'R1'!AV16</f>
        <v>0</v>
      </c>
      <c r="EN17" s="812"/>
      <c r="EO17" s="589"/>
      <c r="EP17" s="589"/>
      <c r="EQ17" s="589"/>
      <c r="ER17" s="667"/>
    </row>
    <row r="18" spans="2:148" ht="24" customHeight="1">
      <c r="B18" s="345">
        <v>2575</v>
      </c>
      <c r="C18" s="634">
        <v>10</v>
      </c>
      <c r="D18" s="640" t="s">
        <v>263</v>
      </c>
      <c r="E18" s="635" t="s">
        <v>32</v>
      </c>
      <c r="F18" s="643"/>
      <c r="G18" s="587"/>
      <c r="H18" s="643"/>
      <c r="I18" s="587"/>
      <c r="J18" s="643"/>
      <c r="K18" s="587"/>
      <c r="L18" s="643"/>
      <c r="M18" s="587"/>
      <c r="N18" s="643"/>
      <c r="O18" s="587"/>
      <c r="P18" s="643"/>
      <c r="Q18" s="587"/>
      <c r="R18" s="643"/>
      <c r="S18" s="587"/>
      <c r="T18" s="643"/>
      <c r="U18" s="587"/>
      <c r="V18" s="643"/>
      <c r="W18" s="587"/>
      <c r="X18" s="643"/>
      <c r="Y18" s="587"/>
      <c r="Z18" s="643"/>
      <c r="AA18" s="587"/>
      <c r="AB18" s="643"/>
      <c r="AC18" s="587"/>
      <c r="AD18" s="643"/>
      <c r="AE18" s="587"/>
      <c r="AF18" s="643"/>
      <c r="AG18" s="587"/>
      <c r="AH18" s="643"/>
      <c r="AI18" s="587"/>
      <c r="AJ18" s="643"/>
      <c r="AK18" s="587"/>
      <c r="AL18" s="643"/>
      <c r="AM18" s="587"/>
      <c r="AN18" s="643"/>
      <c r="AO18" s="587"/>
      <c r="AP18" s="643"/>
      <c r="AQ18" s="587"/>
      <c r="AR18" s="643"/>
      <c r="AS18" s="587"/>
      <c r="AT18" s="643"/>
      <c r="AU18" s="587"/>
      <c r="AV18" s="643"/>
      <c r="AW18" s="587"/>
      <c r="AX18" s="95"/>
      <c r="AY18" s="302">
        <v>2</v>
      </c>
      <c r="AZ18" s="297" t="s">
        <v>7</v>
      </c>
      <c r="BA18" s="221" t="s">
        <v>32</v>
      </c>
      <c r="BB18" s="279" t="s">
        <v>0</v>
      </c>
      <c r="BC18" s="221"/>
      <c r="BD18" s="221">
        <f>H10</f>
        <v>0</v>
      </c>
      <c r="BE18" s="221"/>
      <c r="BF18" s="221">
        <f>J10</f>
        <v>0</v>
      </c>
      <c r="BG18" s="221"/>
      <c r="BH18" s="221">
        <f>L10</f>
        <v>0</v>
      </c>
      <c r="BI18" s="221"/>
      <c r="BJ18" s="221">
        <f>N10</f>
        <v>340.600006103516</v>
      </c>
      <c r="BK18" s="221"/>
      <c r="BL18" s="221">
        <f>P10</f>
        <v>365.799987792969</v>
      </c>
      <c r="BM18" s="221"/>
      <c r="BN18" s="221">
        <f>R10</f>
        <v>592.900024414062</v>
      </c>
      <c r="BO18" s="221"/>
      <c r="BP18" s="221">
        <f>T10</f>
        <v>422.5</v>
      </c>
      <c r="BQ18" s="221"/>
      <c r="BR18" s="221">
        <f>V10</f>
        <v>654.599975585938</v>
      </c>
      <c r="BS18" s="221"/>
      <c r="BT18" s="221">
        <f>X10</f>
        <v>688.5</v>
      </c>
      <c r="BU18" s="221"/>
      <c r="BV18" s="221">
        <f>Z10</f>
        <v>35.7999992370605</v>
      </c>
      <c r="BW18" s="221"/>
      <c r="BX18" s="221">
        <f>AB10</f>
        <v>18.2999992370605</v>
      </c>
      <c r="BY18" s="221"/>
      <c r="BZ18" s="221">
        <f>AD10</f>
        <v>0</v>
      </c>
      <c r="CA18" s="221"/>
      <c r="CB18" s="221">
        <f>AF10</f>
        <v>0</v>
      </c>
      <c r="CC18" s="221"/>
      <c r="CD18" s="221">
        <f>AH10</f>
        <v>0</v>
      </c>
      <c r="CE18" s="880"/>
      <c r="CF18" s="221">
        <f>AJ10</f>
        <v>0</v>
      </c>
      <c r="CG18" s="221"/>
      <c r="CH18" s="221">
        <f>AL10</f>
        <v>0</v>
      </c>
      <c r="CI18" s="221"/>
      <c r="CJ18" s="221">
        <f>AN10</f>
        <v>0</v>
      </c>
      <c r="CK18" s="880"/>
      <c r="CL18" s="221">
        <f>AP10</f>
        <v>0</v>
      </c>
      <c r="CM18" s="880"/>
      <c r="CN18" s="221">
        <f>AR10</f>
        <v>0</v>
      </c>
      <c r="CO18" s="221"/>
      <c r="CP18" s="221">
        <f>AT10</f>
        <v>0</v>
      </c>
      <c r="CQ18" s="221"/>
      <c r="CR18" s="221">
        <f>AV10</f>
        <v>0</v>
      </c>
      <c r="CS18" s="880"/>
      <c r="CT18" s="302">
        <v>2</v>
      </c>
      <c r="CU18" s="297" t="s">
        <v>7</v>
      </c>
      <c r="CV18" s="221" t="s">
        <v>32</v>
      </c>
      <c r="CW18" s="590" t="s">
        <v>0</v>
      </c>
      <c r="CX18" s="311"/>
      <c r="CY18" s="311">
        <f>H10</f>
        <v>0</v>
      </c>
      <c r="CZ18" s="311"/>
      <c r="DA18" s="311">
        <f aca="true" t="shared" si="1" ref="DA18:EM18">J10</f>
        <v>0</v>
      </c>
      <c r="DB18" s="311"/>
      <c r="DC18" s="311">
        <f t="shared" si="1"/>
        <v>0</v>
      </c>
      <c r="DD18" s="311"/>
      <c r="DE18" s="311">
        <f t="shared" si="1"/>
        <v>340.600006103516</v>
      </c>
      <c r="DF18" s="311"/>
      <c r="DG18" s="311">
        <f t="shared" si="1"/>
        <v>365.799987792969</v>
      </c>
      <c r="DH18" s="311"/>
      <c r="DI18" s="311">
        <f t="shared" si="1"/>
        <v>592.900024414062</v>
      </c>
      <c r="DJ18" s="311"/>
      <c r="DK18" s="311">
        <f t="shared" si="1"/>
        <v>422.5</v>
      </c>
      <c r="DL18" s="311"/>
      <c r="DM18" s="311">
        <f t="shared" si="1"/>
        <v>654.599975585938</v>
      </c>
      <c r="DN18" s="311"/>
      <c r="DO18" s="311">
        <f t="shared" si="1"/>
        <v>688.5</v>
      </c>
      <c r="DP18" s="311"/>
      <c r="DQ18" s="311">
        <f t="shared" si="1"/>
        <v>35.7999992370605</v>
      </c>
      <c r="DR18" s="311"/>
      <c r="DS18" s="311">
        <f t="shared" si="1"/>
        <v>18.2999992370605</v>
      </c>
      <c r="DT18" s="311"/>
      <c r="DU18" s="311">
        <f t="shared" si="1"/>
        <v>0</v>
      </c>
      <c r="DV18" s="311"/>
      <c r="DW18" s="311">
        <f t="shared" si="1"/>
        <v>0</v>
      </c>
      <c r="DX18" s="311"/>
      <c r="DY18" s="311">
        <f t="shared" si="1"/>
        <v>0</v>
      </c>
      <c r="DZ18" s="311"/>
      <c r="EA18" s="311">
        <f t="shared" si="1"/>
        <v>0</v>
      </c>
      <c r="EB18" s="311"/>
      <c r="EC18" s="311">
        <f t="shared" si="1"/>
        <v>0</v>
      </c>
      <c r="ED18" s="311"/>
      <c r="EE18" s="311">
        <f t="shared" si="1"/>
        <v>0</v>
      </c>
      <c r="EF18" s="311"/>
      <c r="EG18" s="311">
        <f t="shared" si="1"/>
        <v>0</v>
      </c>
      <c r="EH18" s="311"/>
      <c r="EI18" s="311">
        <f t="shared" si="1"/>
        <v>0</v>
      </c>
      <c r="EJ18" s="311"/>
      <c r="EK18" s="311">
        <f t="shared" si="1"/>
        <v>0</v>
      </c>
      <c r="EL18" s="311"/>
      <c r="EM18" s="311">
        <f t="shared" si="1"/>
        <v>0</v>
      </c>
      <c r="EN18" s="588"/>
      <c r="EO18" s="311"/>
      <c r="EP18" s="311"/>
      <c r="EQ18" s="311"/>
      <c r="ER18" s="666"/>
    </row>
    <row r="19" spans="2:148" ht="25.5" customHeight="1">
      <c r="B19" s="345">
        <v>2701</v>
      </c>
      <c r="C19" s="627">
        <v>11</v>
      </c>
      <c r="D19" s="642" t="s">
        <v>262</v>
      </c>
      <c r="E19" s="630" t="s">
        <v>32</v>
      </c>
      <c r="F19" s="633"/>
      <c r="G19" s="583"/>
      <c r="H19" s="633"/>
      <c r="I19" s="583"/>
      <c r="J19" s="633"/>
      <c r="K19" s="583"/>
      <c r="L19" s="633"/>
      <c r="M19" s="583"/>
      <c r="N19" s="633"/>
      <c r="O19" s="583"/>
      <c r="P19" s="633"/>
      <c r="Q19" s="583"/>
      <c r="R19" s="633"/>
      <c r="S19" s="583"/>
      <c r="T19" s="633"/>
      <c r="U19" s="583"/>
      <c r="V19" s="633"/>
      <c r="W19" s="583"/>
      <c r="X19" s="633"/>
      <c r="Y19" s="583"/>
      <c r="Z19" s="633"/>
      <c r="AA19" s="583"/>
      <c r="AB19" s="633"/>
      <c r="AC19" s="583"/>
      <c r="AD19" s="633"/>
      <c r="AE19" s="583"/>
      <c r="AF19" s="633"/>
      <c r="AG19" s="583"/>
      <c r="AH19" s="633"/>
      <c r="AI19" s="583"/>
      <c r="AJ19" s="633"/>
      <c r="AK19" s="583"/>
      <c r="AL19" s="633"/>
      <c r="AM19" s="583"/>
      <c r="AN19" s="633"/>
      <c r="AO19" s="583"/>
      <c r="AP19" s="633"/>
      <c r="AQ19" s="583"/>
      <c r="AR19" s="633"/>
      <c r="AS19" s="583"/>
      <c r="AT19" s="633"/>
      <c r="AU19" s="583"/>
      <c r="AV19" s="633"/>
      <c r="AW19" s="583"/>
      <c r="AX19" s="95"/>
      <c r="AY19" s="383" t="s">
        <v>86</v>
      </c>
      <c r="AZ19" s="386" t="s">
        <v>101</v>
      </c>
      <c r="BA19" s="310"/>
      <c r="BB19" s="265" t="s">
        <v>0</v>
      </c>
      <c r="BC19" s="265"/>
      <c r="BD19" s="265" t="str">
        <f>IF(OR(ISBLANK(H10),ISBLANK('[1]R1'!H16)),"N/A",IF(BD17&gt;=BD18/1000,"ok","&lt;&gt;"))</f>
        <v>N/A</v>
      </c>
      <c r="BE19" s="265"/>
      <c r="BF19" s="265" t="str">
        <f>IF(OR(ISBLANK(J10),ISBLANK('[1]R1'!J16)),"N/A",IF(BF17&gt;=BF18/1000,"ok","&lt;&gt;"))</f>
        <v>N/A</v>
      </c>
      <c r="BG19" s="265"/>
      <c r="BH19" s="265" t="str">
        <f>IF(OR(ISBLANK(L10),ISBLANK('[1]R1'!R16)),"N/A",IF(BH17&gt;=BH18/1000,"ok","&lt;&gt;"))</f>
        <v>N/A</v>
      </c>
      <c r="BI19" s="265"/>
      <c r="BJ19" s="265" t="str">
        <f>IF(OR(ISBLANK(N10),ISBLANK('[1]R1'!N16)),"N/A",IF(BJ17&gt;=BJ18/1000,"ok","&lt;&gt;"))</f>
        <v>N/A</v>
      </c>
      <c r="BK19" s="265"/>
      <c r="BL19" s="265" t="str">
        <f>IF(OR(ISBLANK(P10),ISBLANK('[1]R1'!P16)),"N/A",IF(BL17&gt;=BL18/1000,"ok","&lt;&gt;"))</f>
        <v>N/A</v>
      </c>
      <c r="BM19" s="265"/>
      <c r="BN19" s="265" t="str">
        <f>IF(OR(ISBLANK(R10),ISBLANK('[1]R1'!R16)),"N/A",IF(BN17&gt;=BN18/1000,"ok","&lt;&gt;"))</f>
        <v>N/A</v>
      </c>
      <c r="BO19" s="265"/>
      <c r="BP19" s="265" t="str">
        <f>IF(OR(ISBLANK(T10),ISBLANK('[1]R1'!T16)),"N/A",IF(BP17&gt;=BP18/1000,"ok","&lt;&gt;"))</f>
        <v>N/A</v>
      </c>
      <c r="BQ19" s="265"/>
      <c r="BR19" s="265" t="str">
        <f>IF(OR(ISBLANK(V10),ISBLANK('[1]R1'!V16)),"N/A",IF(BR17&gt;=BR18/1000,"ok","&lt;&gt;"))</f>
        <v>N/A</v>
      </c>
      <c r="BS19" s="265"/>
      <c r="BT19" s="265" t="str">
        <f>IF(OR(ISBLANK(X10),ISBLANK('[1]R1'!X16)),"N/A",IF(BT17&gt;=BT18/1000,"ok","&lt;&gt;"))</f>
        <v>N/A</v>
      </c>
      <c r="BU19" s="265"/>
      <c r="BV19" s="265" t="str">
        <f>IF(OR(ISBLANK(Z10),ISBLANK('[1]R1'!Z16)),"N/A",IF(BV17&gt;=BV18/1000,"ok","&lt;&gt;"))</f>
        <v>N/A</v>
      </c>
      <c r="BW19" s="265"/>
      <c r="BX19" s="265" t="str">
        <f>IF(OR(ISBLANK(AB10),ISBLANK('[1]R1'!AB16)),"N/A",IF(BX17&gt;=BX18/1000,"ok","&lt;&gt;"))</f>
        <v>N/A</v>
      </c>
      <c r="BY19" s="265"/>
      <c r="BZ19" s="265" t="str">
        <f>IF(OR(ISBLANK(AD10),ISBLANK('[1]R1'!AD16)),"N/A",IF(BZ17&gt;=BZ18/1000,"ok","&lt;&gt;"))</f>
        <v>N/A</v>
      </c>
      <c r="CA19" s="265"/>
      <c r="CB19" s="265" t="str">
        <f>IF(OR(ISBLANK(AF10),ISBLANK('[1]R1'!AF16)),"N/A",IF(CB17&gt;=CB18/1000,"ok","&lt;&gt;"))</f>
        <v>N/A</v>
      </c>
      <c r="CC19" s="265"/>
      <c r="CD19" s="265" t="str">
        <f>IF(OR(ISBLANK(AH10),ISBLANK('[1]R1'!AH16)),"N/A",IF(CD17&gt;=CD18/1000,"ok","&lt;&gt;"))</f>
        <v>N/A</v>
      </c>
      <c r="CE19" s="265"/>
      <c r="CF19" s="265" t="str">
        <f>IF(OR(ISBLANK(AJ10),ISBLANK('[1]R1'!AJ16)),"N/A",IF(CF17&gt;=CF18/1000,"ok","&lt;&gt;"))</f>
        <v>N/A</v>
      </c>
      <c r="CG19" s="265"/>
      <c r="CH19" s="265" t="str">
        <f>IF(OR(ISBLANK(AL10),ISBLANK('[1]R1'!AL16)),"N/A",IF(CH17&gt;=CH18/1000,"ok","&lt;&gt;"))</f>
        <v>N/A</v>
      </c>
      <c r="CI19" s="265"/>
      <c r="CJ19" s="265" t="str">
        <f>IF(OR(ISBLANK(AN10),ISBLANK('[1]R1'!AN16)),"N/A",IF(CJ17&gt;=CJ18/1000,"ok","&lt;&gt;"))</f>
        <v>N/A</v>
      </c>
      <c r="CK19" s="883"/>
      <c r="CL19" s="265" t="str">
        <f>IF(OR(ISBLANK(AP10),ISBLANK('[1]R1'!AP16)),"N/A",IF(CL17&gt;=CL18/1000,"ok","&lt;&gt;"))</f>
        <v>N/A</v>
      </c>
      <c r="CM19" s="265"/>
      <c r="CN19" s="265" t="str">
        <f>IF(OR(ISBLANK(AR10),ISBLANK('[1]R1'!AR16)),"N/A",IF(CN17&gt;=CN18/1000,"ok","&lt;&gt;"))</f>
        <v>N/A</v>
      </c>
      <c r="CO19" s="265"/>
      <c r="CP19" s="265" t="str">
        <f>IF(OR(ISBLANK(AT10),ISBLANK('[1]R1'!AT16)),"N/A",IF(CP17&gt;=CP18/1000,"ok","&lt;&gt;"))</f>
        <v>N/A</v>
      </c>
      <c r="CQ19" s="265"/>
      <c r="CR19" s="265" t="str">
        <f>IF(OR(ISBLANK(AV10),ISBLANK('[1]R1'!AV16)),"N/A",IF(CR17&gt;=CR18/1000,"ok","&lt;&gt;"))</f>
        <v>N/A</v>
      </c>
      <c r="CS19" s="883"/>
      <c r="CT19" s="383" t="s">
        <v>86</v>
      </c>
      <c r="CU19" s="386" t="s">
        <v>101</v>
      </c>
      <c r="CV19" s="310"/>
      <c r="CW19" s="592" t="s">
        <v>0</v>
      </c>
      <c r="CX19" s="592"/>
      <c r="CY19" s="592" t="str">
        <f>IF(OR(ISBLANK(H10),ISBLANK('R1'!H16)),"N/A",IF(CY17&gt;=CY18/1000,"ok","&lt;&gt;"))</f>
        <v>N/A</v>
      </c>
      <c r="CZ19" s="592"/>
      <c r="DA19" s="592" t="str">
        <f>IF(OR(ISBLANK(J10),ISBLANK('R1'!J16)),"N/A",IF(DA17&gt;=DA18/1000,"ok","&lt;&gt;"))</f>
        <v>N/A</v>
      </c>
      <c r="DB19" s="592"/>
      <c r="DC19" s="592" t="str">
        <f>IF(OR(ISBLANK(L10),ISBLANK('R1'!L16)),"N/A",IF(DC17&gt;=DC18/1000,"ok","&lt;&gt;"))</f>
        <v>N/A</v>
      </c>
      <c r="DD19" s="592"/>
      <c r="DE19" s="592" t="str">
        <f>IF(OR(ISBLANK(N10),ISBLANK('R1'!N16)),"N/A",IF(DE17&gt;=DE18/1000,"ok","&lt;&gt;"))</f>
        <v>N/A</v>
      </c>
      <c r="DF19" s="592"/>
      <c r="DG19" s="592" t="str">
        <f>IF(OR(ISBLANK(P10),ISBLANK('R1'!P16)),"N/A",IF(DG17&gt;=DG18/1000,"ok","&lt;&gt;"))</f>
        <v>N/A</v>
      </c>
      <c r="DH19" s="592"/>
      <c r="DI19" s="592" t="str">
        <f>IF(OR(ISBLANK(R10),ISBLANK('R1'!R16)),"N/A",IF(DI17&gt;=DI18/1000,"ok","&lt;&gt;"))</f>
        <v>N/A</v>
      </c>
      <c r="DJ19" s="592"/>
      <c r="DK19" s="592" t="str">
        <f>IF(OR(ISBLANK(T10),ISBLANK('R1'!T16)),"N/A",IF(DK17&gt;=DK18/1000,"ok","&lt;&gt;"))</f>
        <v>N/A</v>
      </c>
      <c r="DL19" s="592"/>
      <c r="DM19" s="592" t="str">
        <f>IF(OR(ISBLANK(V10),ISBLANK('R1'!V16)),"N/A",IF(DM17&gt;=DM18/1000,"ok","&lt;&gt;"))</f>
        <v>N/A</v>
      </c>
      <c r="DN19" s="592"/>
      <c r="DO19" s="592" t="str">
        <f>IF(OR(ISBLANK(X10),ISBLANK('R1'!X16)),"N/A",IF(DO17&gt;=DO18/1000,"ok","&lt;&gt;"))</f>
        <v>N/A</v>
      </c>
      <c r="DP19" s="592"/>
      <c r="DQ19" s="592" t="str">
        <f>IF(OR(ISBLANK(Z10),ISBLANK('R1'!Z16)),"N/A",IF(DQ17&gt;=DQ18/1000,"ok","&lt;&gt;"))</f>
        <v>N/A</v>
      </c>
      <c r="DR19" s="592"/>
      <c r="DS19" s="592" t="str">
        <f>IF(OR(ISBLANK(AB10),ISBLANK('R1'!AB16)),"N/A",IF(DS17&gt;=DS18/1000,"ok","&lt;&gt;"))</f>
        <v>N/A</v>
      </c>
      <c r="DT19" s="592"/>
      <c r="DU19" s="592" t="str">
        <f>IF(OR(ISBLANK(AD10),ISBLANK('R1'!AD16)),"N/A",IF(DU17&gt;=DU18/1000,"ok","&lt;&gt;"))</f>
        <v>N/A</v>
      </c>
      <c r="DV19" s="592"/>
      <c r="DW19" s="592" t="str">
        <f>IF(OR(ISBLANK(AF10),ISBLANK('R1'!AF16)),"N/A",IF(DW17&gt;=DW18/1000,"ok","&lt;&gt;"))</f>
        <v>N/A</v>
      </c>
      <c r="DX19" s="592"/>
      <c r="DY19" s="592" t="str">
        <f>IF(OR(ISBLANK(AH10),ISBLANK('R1'!AH16)),"N/A",IF(DY17&gt;=DY18/1000,"ok","&lt;&gt;"))</f>
        <v>N/A</v>
      </c>
      <c r="DZ19" s="592"/>
      <c r="EA19" s="592" t="str">
        <f>IF(OR(ISBLANK(AJ10),ISBLANK('R1'!AJ16)),"N/A",IF(EA17&gt;=EA18/1000,"ok","&lt;&gt;"))</f>
        <v>N/A</v>
      </c>
      <c r="EB19" s="592"/>
      <c r="EC19" s="592" t="str">
        <f>IF(OR(ISBLANK(AL10),ISBLANK('R1'!AL16)),"N/A",IF(EC17&gt;=EC18/1000,"ok","&lt;&gt;"))</f>
        <v>N/A</v>
      </c>
      <c r="ED19" s="592"/>
      <c r="EE19" s="592" t="str">
        <f>IF(OR(ISBLANK(AN10),ISBLANK('R1'!AN16)),"N/A",IF(EE17&gt;=EE18/1000,"ok","&lt;&gt;"))</f>
        <v>N/A</v>
      </c>
      <c r="EF19" s="592"/>
      <c r="EG19" s="592" t="str">
        <f>IF(OR(ISBLANK(AP10),ISBLANK('R1'!AP16)),"N/A",IF(EG17&gt;=EG18/1000,"ok","&lt;&gt;"))</f>
        <v>N/A</v>
      </c>
      <c r="EH19" s="592"/>
      <c r="EI19" s="592" t="str">
        <f>IF(OR(ISBLANK(AR10),ISBLANK('R1'!AR16)),"N/A",IF(EI17&gt;=EI18/1000,"ok","&lt;&gt;"))</f>
        <v>N/A</v>
      </c>
      <c r="EJ19" s="592"/>
      <c r="EK19" s="592" t="str">
        <f>IF(OR(ISBLANK(AT10),ISBLANK('R1'!AT16)),"N/A",IF(EK17&gt;=EK18/1000,"ok","&lt;&gt;"))</f>
        <v>N/A</v>
      </c>
      <c r="EL19" s="592"/>
      <c r="EM19" s="592" t="str">
        <f>IF(OR(ISBLANK(AV10),ISBLANK('R1'!AV16)),"N/A",IF(EM17&gt;=EM18/1000,"ok","&lt;&gt;"))</f>
        <v>N/A</v>
      </c>
      <c r="EN19" s="668"/>
      <c r="EO19" s="592"/>
      <c r="EP19" s="592"/>
      <c r="EQ19" s="592"/>
      <c r="ER19" s="668"/>
    </row>
    <row r="20" spans="3:148" ht="16.5" customHeight="1">
      <c r="C20" s="77" t="s">
        <v>30</v>
      </c>
      <c r="D20" s="441"/>
      <c r="E20" s="443"/>
      <c r="F20" s="442"/>
      <c r="G20" s="557"/>
      <c r="H20" s="442"/>
      <c r="I20" s="564"/>
      <c r="J20" s="442"/>
      <c r="K20" s="564"/>
      <c r="L20" s="442"/>
      <c r="M20" s="564"/>
      <c r="N20" s="442"/>
      <c r="O20" s="564"/>
      <c r="P20" s="442"/>
      <c r="Q20" s="564"/>
      <c r="R20" s="442"/>
      <c r="S20" s="564"/>
      <c r="T20" s="442"/>
      <c r="U20" s="564"/>
      <c r="V20" s="442"/>
      <c r="W20" s="564"/>
      <c r="X20" s="442"/>
      <c r="Y20" s="564"/>
      <c r="Z20" s="442"/>
      <c r="AA20" s="564"/>
      <c r="AB20" s="442"/>
      <c r="AC20" s="564"/>
      <c r="AD20" s="131"/>
      <c r="AE20" s="567"/>
      <c r="AF20" s="131"/>
      <c r="AG20" s="567"/>
      <c r="AH20" s="131"/>
      <c r="AI20" s="567"/>
      <c r="AJ20" s="146"/>
      <c r="AK20" s="567"/>
      <c r="AL20" s="146"/>
      <c r="AM20" s="567"/>
      <c r="AN20" s="131"/>
      <c r="AO20" s="567"/>
      <c r="AP20" s="131"/>
      <c r="AQ20" s="567"/>
      <c r="AR20" s="146"/>
      <c r="AS20" s="567"/>
      <c r="AT20" s="146"/>
      <c r="AU20" s="567"/>
      <c r="AV20" s="146"/>
      <c r="AW20" s="567"/>
      <c r="AX20" s="96"/>
      <c r="AY20" s="339" t="s">
        <v>74</v>
      </c>
      <c r="AZ20" s="409" t="s">
        <v>75</v>
      </c>
      <c r="BA20" s="884"/>
      <c r="BB20" s="885"/>
      <c r="BC20" s="886"/>
      <c r="BD20" s="885"/>
      <c r="BE20" s="886"/>
      <c r="BF20" s="885"/>
      <c r="BG20" s="886"/>
      <c r="BH20" s="885"/>
      <c r="BI20" s="886"/>
      <c r="BJ20" s="885"/>
      <c r="BK20" s="886"/>
      <c r="BL20" s="885"/>
      <c r="BM20" s="886"/>
      <c r="BN20" s="885"/>
      <c r="BO20" s="886"/>
      <c r="BP20" s="885"/>
      <c r="BQ20" s="886"/>
      <c r="BR20" s="885"/>
      <c r="BS20" s="886"/>
      <c r="BT20" s="885"/>
      <c r="BU20" s="886"/>
      <c r="BV20" s="885"/>
      <c r="BW20" s="886"/>
      <c r="BX20" s="885"/>
      <c r="BY20" s="886"/>
      <c r="BZ20" s="885"/>
      <c r="CA20" s="886"/>
      <c r="CB20" s="885"/>
      <c r="CC20" s="886"/>
      <c r="CD20" s="885"/>
      <c r="CE20" s="886"/>
      <c r="CF20" s="885"/>
      <c r="CG20" s="886"/>
      <c r="CH20" s="885"/>
      <c r="CI20" s="886"/>
      <c r="CJ20" s="885"/>
      <c r="CK20" s="886"/>
      <c r="CL20" s="885"/>
      <c r="CM20" s="886"/>
      <c r="CN20" s="885"/>
      <c r="CO20" s="886"/>
      <c r="CP20" s="885"/>
      <c r="CQ20" s="886"/>
      <c r="CR20" s="885"/>
      <c r="CS20" s="886"/>
      <c r="CT20" s="339" t="s">
        <v>74</v>
      </c>
      <c r="CU20" s="409" t="s">
        <v>75</v>
      </c>
      <c r="CV20" s="350"/>
      <c r="CW20" s="351"/>
      <c r="CX20" s="352"/>
      <c r="CY20" s="351"/>
      <c r="CZ20" s="352"/>
      <c r="DA20" s="351"/>
      <c r="DB20" s="352"/>
      <c r="DC20" s="351"/>
      <c r="DD20" s="352"/>
      <c r="DE20" s="351"/>
      <c r="DF20" s="352"/>
      <c r="DG20" s="351"/>
      <c r="DH20" s="352"/>
      <c r="DI20" s="351"/>
      <c r="DJ20" s="352"/>
      <c r="DK20" s="351"/>
      <c r="DL20" s="352"/>
      <c r="DM20" s="351"/>
      <c r="DN20" s="352"/>
      <c r="DO20" s="351"/>
      <c r="DP20" s="352"/>
      <c r="DQ20" s="351"/>
      <c r="DR20" s="352"/>
      <c r="DS20" s="351"/>
      <c r="DT20" s="352"/>
      <c r="DU20" s="351"/>
      <c r="DV20" s="352"/>
      <c r="DW20" s="351"/>
      <c r="DX20" s="352"/>
      <c r="DY20" s="351"/>
      <c r="DZ20" s="352"/>
      <c r="EA20" s="351"/>
      <c r="EB20" s="352"/>
      <c r="EC20" s="351"/>
      <c r="ED20" s="352"/>
      <c r="EE20" s="351"/>
      <c r="EF20" s="352"/>
      <c r="EG20" s="351"/>
      <c r="EH20" s="352"/>
      <c r="EI20" s="351"/>
      <c r="EJ20" s="352"/>
      <c r="EK20" s="351"/>
      <c r="EL20" s="352"/>
      <c r="EM20" s="351"/>
      <c r="EN20" s="352"/>
      <c r="EO20" s="351"/>
      <c r="EP20" s="352"/>
      <c r="EQ20" s="351"/>
      <c r="ER20" s="352"/>
    </row>
    <row r="21" spans="3:148" ht="12.75" customHeight="1">
      <c r="C21" s="250" t="s">
        <v>62</v>
      </c>
      <c r="D21" s="1084" t="s">
        <v>264</v>
      </c>
      <c r="E21" s="1084"/>
      <c r="F21" s="1084"/>
      <c r="G21" s="1084"/>
      <c r="H21" s="1084"/>
      <c r="I21" s="1084"/>
      <c r="J21" s="1084"/>
      <c r="K21" s="1084"/>
      <c r="L21" s="1084"/>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H21" s="1084"/>
      <c r="AI21" s="1084"/>
      <c r="AJ21" s="1084"/>
      <c r="AK21" s="1084"/>
      <c r="AL21" s="1084"/>
      <c r="AM21" s="1084"/>
      <c r="AN21" s="1084"/>
      <c r="AO21" s="1084"/>
      <c r="AP21" s="1084"/>
      <c r="AQ21" s="1084"/>
      <c r="AR21" s="435"/>
      <c r="AS21" s="578"/>
      <c r="AT21" s="435"/>
      <c r="AU21" s="578"/>
      <c r="AV21" s="435"/>
      <c r="AW21" s="578"/>
      <c r="AX21" s="96"/>
      <c r="AY21" s="339" t="s">
        <v>76</v>
      </c>
      <c r="AZ21" s="409" t="s">
        <v>77</v>
      </c>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887"/>
      <c r="CN21" s="339"/>
      <c r="CO21" s="339"/>
      <c r="CP21" s="339"/>
      <c r="CQ21" s="339"/>
      <c r="CR21" s="339"/>
      <c r="CS21" s="887"/>
      <c r="CT21" s="339" t="s">
        <v>76</v>
      </c>
      <c r="CU21" s="409" t="s">
        <v>77</v>
      </c>
      <c r="CV21" s="266"/>
      <c r="CW21" s="353"/>
      <c r="CX21" s="353"/>
      <c r="CY21" s="353"/>
      <c r="CZ21" s="353"/>
      <c r="DA21" s="353"/>
      <c r="DB21" s="353"/>
      <c r="DC21" s="353"/>
      <c r="DD21" s="353"/>
      <c r="DE21" s="353"/>
      <c r="DF21" s="353"/>
      <c r="DG21" s="353"/>
      <c r="DH21" s="353"/>
      <c r="DI21" s="353"/>
      <c r="DJ21" s="353"/>
      <c r="DK21" s="353"/>
      <c r="DL21" s="353"/>
      <c r="DM21" s="353"/>
      <c r="DN21" s="353"/>
      <c r="DO21" s="353"/>
      <c r="DP21" s="353"/>
      <c r="DQ21" s="353"/>
      <c r="DR21" s="353"/>
      <c r="DS21" s="353"/>
      <c r="DT21" s="353"/>
      <c r="DU21" s="353"/>
      <c r="DV21" s="353"/>
      <c r="DW21" s="353"/>
      <c r="DX21" s="353"/>
      <c r="DY21" s="353"/>
      <c r="DZ21" s="353"/>
      <c r="EA21" s="353"/>
      <c r="EB21" s="353"/>
      <c r="EC21" s="353"/>
      <c r="ED21" s="353"/>
      <c r="EE21" s="353"/>
      <c r="EF21" s="353"/>
      <c r="EG21" s="353"/>
      <c r="EH21" s="360"/>
      <c r="EI21" s="353"/>
      <c r="EJ21" s="353"/>
      <c r="EK21" s="353"/>
      <c r="EL21" s="353"/>
      <c r="EM21" s="353"/>
      <c r="EN21" s="360"/>
      <c r="EO21" s="353"/>
      <c r="EP21" s="353"/>
      <c r="EQ21" s="353"/>
      <c r="ER21" s="360"/>
    </row>
    <row r="22" spans="3:148" ht="25.5" customHeight="1">
      <c r="C22" s="250" t="s">
        <v>62</v>
      </c>
      <c r="D22" s="1047" t="s">
        <v>143</v>
      </c>
      <c r="E22" s="1047"/>
      <c r="F22" s="1047"/>
      <c r="G22" s="1047"/>
      <c r="H22" s="1047"/>
      <c r="I22" s="1047"/>
      <c r="J22" s="1047"/>
      <c r="K22" s="1047"/>
      <c r="L22" s="1047"/>
      <c r="M22" s="1047"/>
      <c r="N22" s="1047"/>
      <c r="O22" s="1047"/>
      <c r="P22" s="1047"/>
      <c r="Q22" s="1047"/>
      <c r="R22" s="1047"/>
      <c r="S22" s="1047"/>
      <c r="T22" s="1047"/>
      <c r="U22" s="1047"/>
      <c r="V22" s="1047"/>
      <c r="W22" s="1047"/>
      <c r="X22" s="1047"/>
      <c r="Y22" s="1047"/>
      <c r="Z22" s="1047"/>
      <c r="AA22" s="1047"/>
      <c r="AB22" s="1047"/>
      <c r="AC22" s="1047"/>
      <c r="AD22" s="1047"/>
      <c r="AE22" s="1047"/>
      <c r="AF22" s="1047"/>
      <c r="AG22" s="1047"/>
      <c r="AH22" s="1047"/>
      <c r="AI22" s="1047"/>
      <c r="AJ22" s="1047"/>
      <c r="AK22" s="1047"/>
      <c r="AL22" s="1047"/>
      <c r="AM22" s="1047"/>
      <c r="AN22" s="1047"/>
      <c r="AO22" s="1047"/>
      <c r="AP22" s="1047"/>
      <c r="AQ22" s="1047"/>
      <c r="AR22" s="1085"/>
      <c r="AS22" s="1085"/>
      <c r="AT22" s="1085"/>
      <c r="AU22" s="1085"/>
      <c r="AV22" s="1085"/>
      <c r="AW22" s="1085"/>
      <c r="AX22" s="2"/>
      <c r="AY22" s="340" t="s">
        <v>78</v>
      </c>
      <c r="AZ22" s="409" t="s">
        <v>79</v>
      </c>
      <c r="BA22" s="888"/>
      <c r="BB22" s="889"/>
      <c r="BC22" s="889"/>
      <c r="BD22" s="889"/>
      <c r="BE22" s="889"/>
      <c r="BF22" s="889"/>
      <c r="BG22" s="889"/>
      <c r="BH22" s="889"/>
      <c r="BI22" s="889"/>
      <c r="BJ22" s="889"/>
      <c r="BK22" s="889"/>
      <c r="BL22" s="889"/>
      <c r="BM22" s="889"/>
      <c r="BN22" s="889"/>
      <c r="BO22" s="889"/>
      <c r="BP22" s="889"/>
      <c r="BQ22" s="889"/>
      <c r="BR22" s="889"/>
      <c r="BS22" s="889"/>
      <c r="BT22" s="889"/>
      <c r="BU22" s="889"/>
      <c r="BV22" s="889"/>
      <c r="BW22" s="889"/>
      <c r="BX22" s="889"/>
      <c r="BY22" s="889"/>
      <c r="BZ22" s="889"/>
      <c r="CA22" s="889"/>
      <c r="CB22" s="889"/>
      <c r="CC22" s="889"/>
      <c r="CD22" s="889"/>
      <c r="CE22" s="889"/>
      <c r="CF22" s="889"/>
      <c r="CG22" s="889"/>
      <c r="CH22" s="889"/>
      <c r="CI22" s="889"/>
      <c r="CJ22" s="889"/>
      <c r="CK22" s="889"/>
      <c r="CN22" s="889"/>
      <c r="CO22" s="889"/>
      <c r="CP22" s="889"/>
      <c r="CQ22" s="889"/>
      <c r="CT22" s="340" t="s">
        <v>78</v>
      </c>
      <c r="CU22" s="409" t="s">
        <v>79</v>
      </c>
      <c r="CV22" s="270"/>
      <c r="CW22" s="271"/>
      <c r="CX22" s="271"/>
      <c r="CY22" s="271"/>
      <c r="CZ22" s="271"/>
      <c r="DA22" s="271"/>
      <c r="DB22" s="271"/>
      <c r="DC22" s="271"/>
      <c r="DD22" s="271"/>
      <c r="DE22" s="271"/>
      <c r="DF22" s="271"/>
      <c r="DG22" s="271"/>
      <c r="DH22" s="271"/>
      <c r="DI22" s="271"/>
      <c r="DJ22" s="271"/>
      <c r="DK22" s="271"/>
      <c r="DL22" s="271"/>
      <c r="DM22" s="271"/>
      <c r="DN22" s="271"/>
      <c r="DO22" s="271"/>
      <c r="DP22" s="271"/>
      <c r="DQ22" s="271"/>
      <c r="DR22" s="271"/>
      <c r="DS22" s="271"/>
      <c r="DT22" s="271"/>
      <c r="DU22" s="271"/>
      <c r="DV22" s="271"/>
      <c r="DW22" s="271"/>
      <c r="DX22" s="271"/>
      <c r="DY22" s="271"/>
      <c r="DZ22" s="271"/>
      <c r="EA22" s="271"/>
      <c r="EB22" s="271"/>
      <c r="EC22" s="271"/>
      <c r="ED22" s="271"/>
      <c r="EE22" s="271"/>
      <c r="EF22" s="271"/>
      <c r="EG22" s="259"/>
      <c r="EH22" s="259"/>
      <c r="EI22" s="271"/>
      <c r="EJ22" s="271"/>
      <c r="EK22" s="271"/>
      <c r="EL22" s="271"/>
      <c r="EM22" s="259"/>
      <c r="EN22" s="259"/>
      <c r="EO22" s="271"/>
      <c r="EP22" s="271"/>
      <c r="EQ22" s="259"/>
      <c r="ER22" s="259"/>
    </row>
    <row r="23" spans="3:162" ht="27.75" customHeight="1">
      <c r="C23" s="250" t="s">
        <v>62</v>
      </c>
      <c r="D23" s="1046" t="s">
        <v>265</v>
      </c>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6"/>
      <c r="AL23" s="1046"/>
      <c r="AM23" s="1046"/>
      <c r="AN23" s="1046"/>
      <c r="AO23" s="1046"/>
      <c r="AP23" s="1046"/>
      <c r="AQ23" s="1046"/>
      <c r="AR23" s="1046"/>
      <c r="AS23" s="1046"/>
      <c r="AT23" s="1046"/>
      <c r="AU23" s="1046"/>
      <c r="AV23" s="1046"/>
      <c r="AW23" s="1046"/>
      <c r="AX23" s="359"/>
      <c r="ES23" s="2"/>
      <c r="ET23" s="2"/>
      <c r="EU23" s="2"/>
      <c r="EV23" s="2"/>
      <c r="EW23" s="2"/>
      <c r="EX23" s="2"/>
      <c r="EY23" s="2"/>
      <c r="EZ23" s="2"/>
      <c r="FA23" s="2"/>
      <c r="FB23" s="2"/>
      <c r="FC23" s="2"/>
      <c r="FD23" s="2"/>
      <c r="FE23" s="2"/>
      <c r="FF23" s="2"/>
    </row>
    <row r="24" spans="3:149" ht="7.5" customHeight="1">
      <c r="C24" s="250"/>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67"/>
      <c r="AS24" s="1067"/>
      <c r="AT24" s="1067"/>
      <c r="AU24" s="1067"/>
      <c r="AV24" s="1067"/>
      <c r="AW24" s="1067"/>
      <c r="AX24" s="2"/>
      <c r="AZ24" s="408"/>
      <c r="BA24" s="339"/>
      <c r="BB24" s="863"/>
      <c r="BC24" s="890"/>
      <c r="BD24" s="863"/>
      <c r="BE24" s="890"/>
      <c r="BF24" s="339"/>
      <c r="BG24" s="890"/>
      <c r="BH24" s="863"/>
      <c r="BI24" s="890"/>
      <c r="BJ24" s="863"/>
      <c r="BK24" s="890"/>
      <c r="BL24" s="339"/>
      <c r="BM24" s="890"/>
      <c r="BN24" s="863"/>
      <c r="BO24" s="890"/>
      <c r="BP24" s="863"/>
      <c r="BQ24" s="890"/>
      <c r="BR24" s="863"/>
      <c r="BS24" s="890"/>
      <c r="BT24" s="863"/>
      <c r="BU24" s="890"/>
      <c r="BV24" s="863"/>
      <c r="BW24" s="890"/>
      <c r="BX24" s="863"/>
      <c r="BY24" s="890"/>
      <c r="BZ24" s="863"/>
      <c r="CA24" s="891"/>
      <c r="CB24" s="863"/>
      <c r="CC24" s="890"/>
      <c r="CD24" s="863"/>
      <c r="CE24" s="890"/>
      <c r="CF24" s="890"/>
      <c r="CG24" s="890"/>
      <c r="CH24" s="890"/>
      <c r="CI24" s="890"/>
      <c r="CJ24" s="863"/>
      <c r="CK24" s="890"/>
      <c r="CL24" s="863"/>
      <c r="CM24" s="890"/>
      <c r="CN24" s="890"/>
      <c r="CO24" s="890"/>
      <c r="CP24" s="863"/>
      <c r="CQ24" s="890"/>
      <c r="CR24" s="863"/>
      <c r="CS24" s="890"/>
      <c r="CT24" s="259"/>
      <c r="CU24" s="412"/>
      <c r="CV24" s="266"/>
      <c r="CW24" s="349"/>
      <c r="CX24" s="355"/>
      <c r="CY24" s="349"/>
      <c r="CZ24" s="355"/>
      <c r="DA24" s="353"/>
      <c r="DB24" s="355"/>
      <c r="DC24" s="349"/>
      <c r="DD24" s="355"/>
      <c r="DE24" s="349"/>
      <c r="DF24" s="355"/>
      <c r="DG24" s="353"/>
      <c r="DH24" s="355"/>
      <c r="DI24" s="349"/>
      <c r="DJ24" s="355"/>
      <c r="DK24" s="349"/>
      <c r="DL24" s="355"/>
      <c r="DM24" s="349"/>
      <c r="DN24" s="355"/>
      <c r="DO24" s="349"/>
      <c r="DP24" s="355"/>
      <c r="DQ24" s="349"/>
      <c r="DR24" s="355"/>
      <c r="DS24" s="349"/>
      <c r="DT24" s="355"/>
      <c r="DU24" s="349"/>
      <c r="DV24" s="356"/>
      <c r="DW24" s="349"/>
      <c r="DX24" s="355"/>
      <c r="DY24" s="349"/>
      <c r="DZ24" s="355"/>
      <c r="EA24" s="355"/>
      <c r="EB24" s="355"/>
      <c r="EC24" s="355"/>
      <c r="ED24" s="355"/>
      <c r="EE24" s="349"/>
      <c r="EF24" s="355"/>
      <c r="EG24" s="349"/>
      <c r="EH24" s="355"/>
      <c r="EI24" s="355"/>
      <c r="EJ24" s="355"/>
      <c r="EK24" s="349"/>
      <c r="EL24" s="355"/>
      <c r="EM24" s="349"/>
      <c r="EN24" s="355"/>
      <c r="EO24" s="349"/>
      <c r="EP24" s="355"/>
      <c r="EQ24" s="349"/>
      <c r="ER24" s="355"/>
      <c r="ES24" s="2"/>
    </row>
    <row r="25" spans="1:149" s="1" customFormat="1" ht="14.25" customHeight="1">
      <c r="A25" s="336"/>
      <c r="B25" s="336"/>
      <c r="C25" s="250"/>
      <c r="D25" s="427"/>
      <c r="E25" s="241"/>
      <c r="F25" s="241"/>
      <c r="G25" s="558"/>
      <c r="H25" s="241"/>
      <c r="I25" s="558"/>
      <c r="J25" s="241"/>
      <c r="K25" s="558"/>
      <c r="L25" s="241"/>
      <c r="M25" s="558"/>
      <c r="N25" s="241"/>
      <c r="O25" s="558"/>
      <c r="P25" s="241"/>
      <c r="Q25" s="558"/>
      <c r="R25" s="241"/>
      <c r="S25" s="558"/>
      <c r="T25" s="241"/>
      <c r="U25" s="558"/>
      <c r="V25" s="241"/>
      <c r="W25" s="558"/>
      <c r="X25" s="241"/>
      <c r="Y25" s="558"/>
      <c r="Z25" s="241"/>
      <c r="AA25" s="558"/>
      <c r="AB25" s="241"/>
      <c r="AC25" s="558"/>
      <c r="AD25" s="241"/>
      <c r="AE25" s="558"/>
      <c r="AF25" s="241"/>
      <c r="AG25" s="558"/>
      <c r="AH25" s="241"/>
      <c r="AI25" s="558"/>
      <c r="AJ25" s="241"/>
      <c r="AK25" s="558"/>
      <c r="AL25" s="241"/>
      <c r="AM25" s="558"/>
      <c r="AN25" s="241"/>
      <c r="AO25" s="558"/>
      <c r="AP25" s="241"/>
      <c r="AQ25" s="558"/>
      <c r="AR25" s="241"/>
      <c r="AS25" s="558"/>
      <c r="AT25" s="241"/>
      <c r="AU25" s="558"/>
      <c r="AV25" s="241"/>
      <c r="AW25" s="558"/>
      <c r="AX25" s="96"/>
      <c r="AY25" s="340"/>
      <c r="AZ25" s="892"/>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890"/>
      <c r="CN25" s="339"/>
      <c r="CO25" s="339"/>
      <c r="CP25" s="339"/>
      <c r="CQ25" s="339"/>
      <c r="CR25" s="339"/>
      <c r="CS25" s="890"/>
      <c r="CT25" s="388"/>
      <c r="CU25" s="389"/>
      <c r="CV25" s="266"/>
      <c r="CW25" s="353"/>
      <c r="CX25" s="353"/>
      <c r="CY25" s="353"/>
      <c r="CZ25" s="353"/>
      <c r="DA25" s="353"/>
      <c r="DB25" s="353"/>
      <c r="DC25" s="353"/>
      <c r="DD25" s="353"/>
      <c r="DE25" s="353"/>
      <c r="DF25" s="353"/>
      <c r="DG25" s="353"/>
      <c r="DH25" s="353"/>
      <c r="DI25" s="353"/>
      <c r="DJ25" s="353"/>
      <c r="DK25" s="353"/>
      <c r="DL25" s="353"/>
      <c r="DM25" s="353"/>
      <c r="DN25" s="353"/>
      <c r="DO25" s="353"/>
      <c r="DP25" s="353"/>
      <c r="DQ25" s="353"/>
      <c r="DR25" s="353"/>
      <c r="DS25" s="353"/>
      <c r="DT25" s="353"/>
      <c r="DU25" s="353"/>
      <c r="DV25" s="353"/>
      <c r="DW25" s="353"/>
      <c r="DX25" s="353"/>
      <c r="DY25" s="353"/>
      <c r="DZ25" s="353"/>
      <c r="EA25" s="353"/>
      <c r="EB25" s="353"/>
      <c r="EC25" s="353"/>
      <c r="ED25" s="353"/>
      <c r="EE25" s="353"/>
      <c r="EF25" s="353"/>
      <c r="EG25" s="353"/>
      <c r="EH25" s="355"/>
      <c r="EI25" s="353"/>
      <c r="EJ25" s="353"/>
      <c r="EK25" s="353"/>
      <c r="EL25" s="353"/>
      <c r="EM25" s="353"/>
      <c r="EN25" s="355"/>
      <c r="EO25" s="353"/>
      <c r="EP25" s="353"/>
      <c r="EQ25" s="353"/>
      <c r="ER25" s="355"/>
      <c r="ES25" s="96"/>
    </row>
    <row r="26" spans="3:149" ht="20.25" customHeight="1">
      <c r="C26" s="1"/>
      <c r="D26" s="80"/>
      <c r="E26" s="219"/>
      <c r="F26" s="220"/>
      <c r="G26" s="559"/>
      <c r="H26" s="1086" t="str">
        <f>D9&amp;" (R2,1)"</f>
        <v>Stock de déchets dangereux au début de l’année (R2,1)</v>
      </c>
      <c r="I26" s="1087"/>
      <c r="J26" s="1087"/>
      <c r="K26" s="1087"/>
      <c r="L26" s="1087"/>
      <c r="M26" s="1088"/>
      <c r="N26" s="220"/>
      <c r="O26" s="220"/>
      <c r="P26" s="220"/>
      <c r="Q26" s="220"/>
      <c r="R26" s="220"/>
      <c r="S26" s="220"/>
      <c r="T26" s="220"/>
      <c r="U26" s="220"/>
      <c r="V26" s="220"/>
      <c r="W26" s="220"/>
      <c r="X26" s="15"/>
      <c r="Y26" s="565"/>
      <c r="Z26" s="440"/>
      <c r="AA26" s="440"/>
      <c r="AB26" s="440"/>
      <c r="AC26" s="440"/>
      <c r="AD26" s="440"/>
      <c r="AE26" s="440"/>
      <c r="AF26" s="440"/>
      <c r="AG26" s="78"/>
      <c r="AH26" s="201"/>
      <c r="AI26" s="560"/>
      <c r="AJ26" s="664"/>
      <c r="AK26" s="664"/>
      <c r="AL26" s="664"/>
      <c r="AM26" s="664"/>
      <c r="AN26" s="664"/>
      <c r="AO26" s="664"/>
      <c r="AP26" s="664"/>
      <c r="AQ26" s="560"/>
      <c r="AR26" s="219"/>
      <c r="AS26" s="560"/>
      <c r="AT26" s="219"/>
      <c r="AU26" s="560"/>
      <c r="AV26" s="219"/>
      <c r="AW26" s="560"/>
      <c r="AX26" s="96"/>
      <c r="AY26" s="339"/>
      <c r="AZ26" s="893"/>
      <c r="BA26" s="339"/>
      <c r="BB26" s="894"/>
      <c r="BC26" s="894"/>
      <c r="BD26" s="894"/>
      <c r="BE26" s="894"/>
      <c r="BF26" s="894"/>
      <c r="BG26" s="894"/>
      <c r="BH26" s="894"/>
      <c r="BI26" s="894"/>
      <c r="BJ26" s="894"/>
      <c r="BK26" s="894"/>
      <c r="BL26" s="894"/>
      <c r="BM26" s="894"/>
      <c r="BN26" s="894"/>
      <c r="BO26" s="894"/>
      <c r="BP26" s="894"/>
      <c r="BQ26" s="894"/>
      <c r="BR26" s="894"/>
      <c r="BS26" s="894"/>
      <c r="BT26" s="894"/>
      <c r="BU26" s="894"/>
      <c r="BV26" s="894"/>
      <c r="BW26" s="894"/>
      <c r="BX26" s="894"/>
      <c r="BY26" s="894"/>
      <c r="BZ26" s="894"/>
      <c r="CA26" s="894"/>
      <c r="CB26" s="894"/>
      <c r="CC26" s="894"/>
      <c r="CD26" s="894"/>
      <c r="CE26" s="894"/>
      <c r="CF26" s="894"/>
      <c r="CG26" s="894"/>
      <c r="CH26" s="894"/>
      <c r="CI26" s="894"/>
      <c r="CJ26" s="894"/>
      <c r="CK26" s="894"/>
      <c r="CL26" s="894"/>
      <c r="CN26" s="894"/>
      <c r="CO26" s="894"/>
      <c r="CP26" s="894"/>
      <c r="CQ26" s="894"/>
      <c r="CR26" s="894"/>
      <c r="CT26" s="266"/>
      <c r="CU26" s="354"/>
      <c r="CV26" s="266"/>
      <c r="CW26" s="357"/>
      <c r="CX26" s="357"/>
      <c r="CY26" s="357"/>
      <c r="CZ26" s="357"/>
      <c r="DA26" s="357"/>
      <c r="DB26" s="357"/>
      <c r="DC26" s="357"/>
      <c r="DD26" s="357"/>
      <c r="DE26" s="357"/>
      <c r="DF26" s="357"/>
      <c r="DG26" s="357"/>
      <c r="DH26" s="357"/>
      <c r="DI26" s="357"/>
      <c r="DJ26" s="357"/>
      <c r="DK26" s="357"/>
      <c r="DL26" s="357"/>
      <c r="DM26" s="357"/>
      <c r="DN26" s="357"/>
      <c r="DO26" s="357"/>
      <c r="DP26" s="357"/>
      <c r="DQ26" s="357"/>
      <c r="DR26" s="357"/>
      <c r="DS26" s="357"/>
      <c r="DT26" s="357"/>
      <c r="DU26" s="357"/>
      <c r="DV26" s="357"/>
      <c r="DW26" s="357"/>
      <c r="DX26" s="357"/>
      <c r="DY26" s="357"/>
      <c r="DZ26" s="357"/>
      <c r="EA26" s="357"/>
      <c r="EB26" s="357"/>
      <c r="EC26" s="357"/>
      <c r="ED26" s="357"/>
      <c r="EE26" s="357"/>
      <c r="EF26" s="357"/>
      <c r="EG26" s="357"/>
      <c r="EH26" s="259"/>
      <c r="EI26" s="357"/>
      <c r="EJ26" s="357"/>
      <c r="EK26" s="357"/>
      <c r="EL26" s="357"/>
      <c r="EM26" s="357"/>
      <c r="EN26" s="259"/>
      <c r="EO26" s="357"/>
      <c r="EP26" s="357"/>
      <c r="EQ26" s="357"/>
      <c r="ER26" s="259"/>
      <c r="ES26" s="2"/>
    </row>
    <row r="27" spans="3:149" ht="18" customHeight="1">
      <c r="C27" s="1"/>
      <c r="D27" s="80"/>
      <c r="E27" s="219"/>
      <c r="F27" s="219"/>
      <c r="G27" s="560"/>
      <c r="H27" s="219"/>
      <c r="I27" s="219"/>
      <c r="J27" s="219"/>
      <c r="K27" s="219"/>
      <c r="L27" s="219"/>
      <c r="M27" s="219"/>
      <c r="N27" s="219"/>
      <c r="O27" s="219"/>
      <c r="P27" s="219"/>
      <c r="Q27" s="219"/>
      <c r="R27" s="219"/>
      <c r="S27" s="219"/>
      <c r="T27" s="219"/>
      <c r="U27" s="219"/>
      <c r="V27" s="219"/>
      <c r="W27" s="219"/>
      <c r="X27" s="219"/>
      <c r="Y27" s="560"/>
      <c r="Z27" s="219"/>
      <c r="AA27" s="560"/>
      <c r="AB27" s="219"/>
      <c r="AC27" s="560"/>
      <c r="AD27" s="219"/>
      <c r="AE27" s="560"/>
      <c r="AF27" s="219"/>
      <c r="AG27" s="560"/>
      <c r="AH27" s="125"/>
      <c r="AI27" s="563"/>
      <c r="AJ27" s="140"/>
      <c r="AK27" s="563"/>
      <c r="AL27" s="140"/>
      <c r="AM27" s="563"/>
      <c r="AN27" s="125"/>
      <c r="AO27" s="560"/>
      <c r="AP27" s="219"/>
      <c r="AQ27" s="560"/>
      <c r="AR27" s="219"/>
      <c r="AS27" s="560"/>
      <c r="AT27" s="219"/>
      <c r="AU27" s="560"/>
      <c r="AV27" s="219"/>
      <c r="AW27" s="560"/>
      <c r="AX27" s="96"/>
      <c r="AY27" s="339"/>
      <c r="AZ27" s="893"/>
      <c r="BA27" s="339"/>
      <c r="BB27" s="894"/>
      <c r="BC27" s="894"/>
      <c r="BD27" s="894"/>
      <c r="BE27" s="894"/>
      <c r="BF27" s="894"/>
      <c r="BG27" s="894"/>
      <c r="BH27" s="894"/>
      <c r="BI27" s="894"/>
      <c r="BJ27" s="894"/>
      <c r="BK27" s="894"/>
      <c r="BL27" s="894"/>
      <c r="BM27" s="894"/>
      <c r="BN27" s="894"/>
      <c r="BO27" s="894"/>
      <c r="BP27" s="894"/>
      <c r="BQ27" s="894"/>
      <c r="BR27" s="894"/>
      <c r="BS27" s="894"/>
      <c r="BT27" s="894"/>
      <c r="BU27" s="894"/>
      <c r="BV27" s="894"/>
      <c r="BW27" s="894"/>
      <c r="BX27" s="894"/>
      <c r="BY27" s="894"/>
      <c r="BZ27" s="894"/>
      <c r="CA27" s="894"/>
      <c r="CB27" s="894"/>
      <c r="CC27" s="894"/>
      <c r="CD27" s="894"/>
      <c r="CE27" s="894"/>
      <c r="CF27" s="894"/>
      <c r="CG27" s="894"/>
      <c r="CH27" s="894"/>
      <c r="CI27" s="894"/>
      <c r="CJ27" s="894"/>
      <c r="CK27" s="894"/>
      <c r="CL27" s="894"/>
      <c r="CN27" s="894"/>
      <c r="CO27" s="894"/>
      <c r="CP27" s="894"/>
      <c r="CQ27" s="894"/>
      <c r="CR27" s="894"/>
      <c r="CT27" s="266"/>
      <c r="CU27" s="354"/>
      <c r="CV27" s="266"/>
      <c r="CW27" s="357"/>
      <c r="CX27" s="357"/>
      <c r="CY27" s="357"/>
      <c r="CZ27" s="357"/>
      <c r="DA27" s="357"/>
      <c r="DB27" s="357"/>
      <c r="DC27" s="357"/>
      <c r="DD27" s="357"/>
      <c r="DE27" s="357"/>
      <c r="DF27" s="357"/>
      <c r="DG27" s="357"/>
      <c r="DH27" s="357"/>
      <c r="DI27" s="357"/>
      <c r="DJ27" s="357"/>
      <c r="DK27" s="357"/>
      <c r="DL27" s="357"/>
      <c r="DM27" s="357"/>
      <c r="DN27" s="357"/>
      <c r="DO27" s="357"/>
      <c r="DP27" s="357"/>
      <c r="DQ27" s="357"/>
      <c r="DR27" s="357"/>
      <c r="DS27" s="357"/>
      <c r="DT27" s="357"/>
      <c r="DU27" s="357"/>
      <c r="DV27" s="357"/>
      <c r="DW27" s="357"/>
      <c r="DX27" s="357"/>
      <c r="DY27" s="357"/>
      <c r="DZ27" s="357"/>
      <c r="EA27" s="357"/>
      <c r="EB27" s="357"/>
      <c r="EC27" s="357"/>
      <c r="ED27" s="357"/>
      <c r="EE27" s="357"/>
      <c r="EF27" s="357"/>
      <c r="EG27" s="357"/>
      <c r="EH27" s="259"/>
      <c r="EI27" s="357"/>
      <c r="EJ27" s="357"/>
      <c r="EK27" s="357"/>
      <c r="EL27" s="357"/>
      <c r="EM27" s="357"/>
      <c r="EN27" s="259"/>
      <c r="EO27" s="357"/>
      <c r="EP27" s="357"/>
      <c r="EQ27" s="357"/>
      <c r="ER27" s="259"/>
      <c r="ES27" s="2"/>
    </row>
    <row r="28" spans="3:148" ht="41.25" customHeight="1">
      <c r="C28" s="1"/>
      <c r="D28" s="480" t="str">
        <f>D10&amp;" (R2,2) [+]"</f>
        <v>Production de déchets dangereux au cours de l'année (R2,2) [+]</v>
      </c>
      <c r="F28" s="219"/>
      <c r="G28" s="560"/>
      <c r="H28" s="219"/>
      <c r="I28" s="219"/>
      <c r="J28" s="219"/>
      <c r="K28" s="219"/>
      <c r="L28" s="219"/>
      <c r="M28" s="219"/>
      <c r="N28" s="219"/>
      <c r="O28" s="219"/>
      <c r="P28" s="219"/>
      <c r="Q28" s="1078" t="str">
        <f>D13&amp;" (R2,5) [-]"</f>
        <v>Les déchets dangereux traités ou éliminés au cours de l'année (=6+7+9+10) (R2,5) [-]</v>
      </c>
      <c r="R28" s="1079"/>
      <c r="S28" s="1079"/>
      <c r="T28" s="1079"/>
      <c r="U28" s="1079"/>
      <c r="V28" s="1079"/>
      <c r="W28" s="1080"/>
      <c r="X28" s="219"/>
      <c r="Y28" s="560"/>
      <c r="Z28" s="219"/>
      <c r="AA28" s="560"/>
      <c r="AB28" s="219"/>
      <c r="AC28" s="560"/>
      <c r="AD28" s="219"/>
      <c r="AE28" s="560"/>
      <c r="AF28" s="219"/>
      <c r="AG28" s="560"/>
      <c r="AH28" s="254"/>
      <c r="AI28" s="568"/>
      <c r="AJ28" s="673"/>
      <c r="AK28" s="673"/>
      <c r="AL28" s="673"/>
      <c r="AM28" s="673"/>
      <c r="AN28" s="673"/>
      <c r="AO28" s="673"/>
      <c r="AP28" s="673"/>
      <c r="AQ28" s="560"/>
      <c r="AR28" s="219"/>
      <c r="AS28" s="560"/>
      <c r="AT28" s="219"/>
      <c r="AU28" s="560"/>
      <c r="AV28" s="219"/>
      <c r="AW28" s="560"/>
      <c r="AX28" s="96"/>
      <c r="AY28" s="339"/>
      <c r="AZ28" s="893"/>
      <c r="BA28" s="339"/>
      <c r="BB28" s="895"/>
      <c r="BC28" s="896"/>
      <c r="BD28" s="895"/>
      <c r="BE28" s="895"/>
      <c r="BF28" s="895"/>
      <c r="BG28" s="896"/>
      <c r="BH28" s="895"/>
      <c r="BI28" s="895"/>
      <c r="BJ28" s="895"/>
      <c r="BK28" s="896"/>
      <c r="BL28" s="895"/>
      <c r="BM28" s="896"/>
      <c r="BN28" s="895"/>
      <c r="BO28" s="895"/>
      <c r="BP28" s="895"/>
      <c r="BQ28" s="896"/>
      <c r="BR28" s="895"/>
      <c r="BS28" s="895"/>
      <c r="BT28" s="895"/>
      <c r="BU28" s="896"/>
      <c r="BV28" s="895"/>
      <c r="BW28" s="864"/>
      <c r="BX28" s="895"/>
      <c r="BY28" s="896"/>
      <c r="BZ28" s="895"/>
      <c r="CA28" s="895"/>
      <c r="CB28" s="895"/>
      <c r="CC28" s="896"/>
      <c r="CD28" s="895"/>
      <c r="CE28" s="864"/>
      <c r="CF28" s="895"/>
      <c r="CG28" s="896"/>
      <c r="CH28" s="895"/>
      <c r="CI28" s="864"/>
      <c r="CN28" s="895"/>
      <c r="CO28" s="864"/>
      <c r="CT28" s="266"/>
      <c r="CU28" s="354"/>
      <c r="CV28" s="266"/>
      <c r="CW28" s="268"/>
      <c r="CX28" s="267"/>
      <c r="CY28" s="268"/>
      <c r="CZ28" s="268"/>
      <c r="DA28" s="268"/>
      <c r="DB28" s="267"/>
      <c r="DC28" s="268"/>
      <c r="DD28" s="268"/>
      <c r="DE28" s="268"/>
      <c r="DF28" s="267"/>
      <c r="DG28" s="268"/>
      <c r="DH28" s="267"/>
      <c r="DI28" s="268"/>
      <c r="DJ28" s="268"/>
      <c r="DK28" s="268"/>
      <c r="DL28" s="267"/>
      <c r="DM28" s="268"/>
      <c r="DN28" s="268"/>
      <c r="DO28" s="268"/>
      <c r="DP28" s="267"/>
      <c r="DQ28" s="268"/>
      <c r="DR28" s="269"/>
      <c r="DS28" s="268"/>
      <c r="DT28" s="267"/>
      <c r="DU28" s="268"/>
      <c r="DV28" s="268"/>
      <c r="DW28" s="268"/>
      <c r="DX28" s="267"/>
      <c r="DY28" s="268"/>
      <c r="DZ28" s="269"/>
      <c r="EA28" s="268"/>
      <c r="EB28" s="267"/>
      <c r="EC28" s="268"/>
      <c r="ED28" s="269"/>
      <c r="EE28" s="259"/>
      <c r="EF28" s="259"/>
      <c r="EG28" s="259"/>
      <c r="EH28" s="259"/>
      <c r="EI28" s="268"/>
      <c r="EJ28" s="269"/>
      <c r="EK28" s="259"/>
      <c r="EL28" s="259"/>
      <c r="EM28" s="259"/>
      <c r="EN28" s="259"/>
      <c r="EO28" s="259"/>
      <c r="EP28" s="259"/>
      <c r="EQ28" s="259"/>
      <c r="ER28" s="259"/>
    </row>
    <row r="29" spans="3:148" ht="14.25" customHeight="1">
      <c r="C29" s="1"/>
      <c r="D29" s="80"/>
      <c r="E29" s="219"/>
      <c r="F29" s="219"/>
      <c r="G29" s="560"/>
      <c r="H29" s="219"/>
      <c r="I29" s="219"/>
      <c r="J29" s="219"/>
      <c r="K29" s="219"/>
      <c r="L29" s="219"/>
      <c r="M29" s="219"/>
      <c r="N29" s="219"/>
      <c r="O29" s="219"/>
      <c r="P29" s="219"/>
      <c r="Q29" s="219"/>
      <c r="R29" s="219"/>
      <c r="S29" s="219"/>
      <c r="T29" s="219"/>
      <c r="U29" s="219"/>
      <c r="V29" s="219"/>
      <c r="W29" s="219"/>
      <c r="X29" s="219"/>
      <c r="Y29" s="560"/>
      <c r="Z29" s="219"/>
      <c r="AA29" s="560"/>
      <c r="AB29" s="219"/>
      <c r="AC29" s="560"/>
      <c r="AD29" s="219"/>
      <c r="AE29" s="560"/>
      <c r="AF29" s="219"/>
      <c r="AG29" s="560"/>
      <c r="AH29" s="242"/>
      <c r="AI29" s="569"/>
      <c r="AJ29" s="242"/>
      <c r="AK29" s="569"/>
      <c r="AL29" s="242"/>
      <c r="AM29" s="569"/>
      <c r="AN29" s="242"/>
      <c r="AO29" s="560"/>
      <c r="AP29" s="219"/>
      <c r="AQ29" s="560"/>
      <c r="AR29" s="219"/>
      <c r="AS29" s="560"/>
      <c r="AT29" s="219"/>
      <c r="AU29" s="560"/>
      <c r="AV29" s="219"/>
      <c r="AW29" s="560"/>
      <c r="AX29" s="96"/>
      <c r="AY29" s="339"/>
      <c r="AZ29" s="893"/>
      <c r="BA29" s="339"/>
      <c r="BB29" s="895"/>
      <c r="BC29" s="896"/>
      <c r="BD29" s="895"/>
      <c r="BE29" s="895"/>
      <c r="BF29" s="895"/>
      <c r="BG29" s="896"/>
      <c r="BH29" s="895"/>
      <c r="BI29" s="895"/>
      <c r="BJ29" s="895"/>
      <c r="BK29" s="896"/>
      <c r="BL29" s="895"/>
      <c r="BM29" s="896"/>
      <c r="BN29" s="895"/>
      <c r="BO29" s="895"/>
      <c r="BP29" s="895"/>
      <c r="BQ29" s="896"/>
      <c r="BR29" s="895"/>
      <c r="BS29" s="895"/>
      <c r="BT29" s="895"/>
      <c r="BU29" s="896"/>
      <c r="BV29" s="895"/>
      <c r="BW29" s="864"/>
      <c r="BX29" s="895"/>
      <c r="BY29" s="896"/>
      <c r="BZ29" s="895"/>
      <c r="CA29" s="895"/>
      <c r="CB29" s="895"/>
      <c r="CC29" s="896"/>
      <c r="CD29" s="895"/>
      <c r="CE29" s="864"/>
      <c r="CF29" s="895"/>
      <c r="CG29" s="896"/>
      <c r="CH29" s="895"/>
      <c r="CI29" s="864"/>
      <c r="CN29" s="895"/>
      <c r="CO29" s="864"/>
      <c r="CT29" s="266"/>
      <c r="CU29" s="354"/>
      <c r="CV29" s="266"/>
      <c r="CW29" s="268"/>
      <c r="CX29" s="267"/>
      <c r="CY29" s="268"/>
      <c r="CZ29" s="268"/>
      <c r="DA29" s="268"/>
      <c r="DB29" s="267"/>
      <c r="DC29" s="268"/>
      <c r="DD29" s="268"/>
      <c r="DE29" s="268"/>
      <c r="DF29" s="267"/>
      <c r="DG29" s="268"/>
      <c r="DH29" s="267"/>
      <c r="DI29" s="268"/>
      <c r="DJ29" s="268"/>
      <c r="DK29" s="268"/>
      <c r="DL29" s="267"/>
      <c r="DM29" s="268"/>
      <c r="DN29" s="268"/>
      <c r="DO29" s="268"/>
      <c r="DP29" s="267"/>
      <c r="DQ29" s="268"/>
      <c r="DR29" s="269"/>
      <c r="DS29" s="268"/>
      <c r="DT29" s="267"/>
      <c r="DU29" s="268"/>
      <c r="DV29" s="268"/>
      <c r="DW29" s="268"/>
      <c r="DX29" s="267"/>
      <c r="DY29" s="268"/>
      <c r="DZ29" s="269"/>
      <c r="EA29" s="268"/>
      <c r="EB29" s="267"/>
      <c r="EC29" s="268"/>
      <c r="ED29" s="269"/>
      <c r="EE29" s="259"/>
      <c r="EF29" s="259"/>
      <c r="EG29" s="259"/>
      <c r="EH29" s="259"/>
      <c r="EI29" s="268"/>
      <c r="EJ29" s="269"/>
      <c r="EK29" s="259"/>
      <c r="EL29" s="259"/>
      <c r="EM29" s="259"/>
      <c r="EN29" s="259"/>
      <c r="EO29" s="259"/>
      <c r="EP29" s="259"/>
      <c r="EQ29" s="259"/>
      <c r="ER29" s="259"/>
    </row>
    <row r="30" spans="3:148" ht="21.75" customHeight="1">
      <c r="C30" s="1"/>
      <c r="D30" s="480" t="str">
        <f>D11&amp;" (R2,3) [+]"</f>
        <v>Déchets dangereux importés au cours de l'année (R2,3) [+]</v>
      </c>
      <c r="F30" s="219"/>
      <c r="G30" s="560"/>
      <c r="H30" s="219"/>
      <c r="I30" s="219"/>
      <c r="J30" s="219"/>
      <c r="K30" s="219"/>
      <c r="L30" s="219"/>
      <c r="M30" s="219"/>
      <c r="N30" s="219"/>
      <c r="O30" s="219"/>
      <c r="P30" s="219"/>
      <c r="Q30" s="1068" t="str">
        <f>D12&amp;" (R2,4) [-]"</f>
        <v>Déchets dangereux exportés au cours de l'année (R2,4) [-]</v>
      </c>
      <c r="R30" s="1069"/>
      <c r="S30" s="1069"/>
      <c r="T30" s="1069"/>
      <c r="U30" s="1069"/>
      <c r="V30" s="1069"/>
      <c r="W30" s="1070"/>
      <c r="X30" s="219"/>
      <c r="Y30" s="560"/>
      <c r="Z30" s="219"/>
      <c r="AA30" s="560"/>
      <c r="AB30" s="219"/>
      <c r="AC30" s="560"/>
      <c r="AD30" s="219"/>
      <c r="AE30" s="560"/>
      <c r="AF30" s="219"/>
      <c r="AG30" s="560"/>
      <c r="AH30" s="125"/>
      <c r="AI30" s="568"/>
      <c r="AJ30" s="673"/>
      <c r="AK30" s="673"/>
      <c r="AL30" s="673"/>
      <c r="AM30" s="673"/>
      <c r="AN30" s="673"/>
      <c r="AO30" s="673"/>
      <c r="AP30" s="673"/>
      <c r="AQ30" s="560"/>
      <c r="AR30" s="219"/>
      <c r="AS30" s="560"/>
      <c r="AT30" s="219"/>
      <c r="AU30" s="560"/>
      <c r="AV30" s="219"/>
      <c r="AW30" s="560"/>
      <c r="AX30" s="96"/>
      <c r="AY30" s="339"/>
      <c r="AZ30" s="862"/>
      <c r="BA30" s="339"/>
      <c r="BB30" s="894"/>
      <c r="BC30" s="894"/>
      <c r="BD30" s="894"/>
      <c r="BE30" s="894"/>
      <c r="BF30" s="894"/>
      <c r="BG30" s="894"/>
      <c r="BH30" s="894"/>
      <c r="BI30" s="894"/>
      <c r="BJ30" s="894"/>
      <c r="BK30" s="894"/>
      <c r="BL30" s="894"/>
      <c r="BM30" s="894"/>
      <c r="BN30" s="894"/>
      <c r="BO30" s="894"/>
      <c r="BP30" s="894"/>
      <c r="BQ30" s="894"/>
      <c r="BR30" s="894"/>
      <c r="BS30" s="894"/>
      <c r="BT30" s="894"/>
      <c r="BU30" s="894"/>
      <c r="BV30" s="894"/>
      <c r="BW30" s="894"/>
      <c r="BX30" s="894"/>
      <c r="BY30" s="894"/>
      <c r="BZ30" s="894"/>
      <c r="CA30" s="894"/>
      <c r="CB30" s="894"/>
      <c r="CC30" s="894"/>
      <c r="CD30" s="894"/>
      <c r="CE30" s="894"/>
      <c r="CF30" s="894"/>
      <c r="CG30" s="894"/>
      <c r="CH30" s="894"/>
      <c r="CI30" s="894"/>
      <c r="CJ30" s="894"/>
      <c r="CK30" s="894"/>
      <c r="CL30" s="894"/>
      <c r="CN30" s="894"/>
      <c r="CO30" s="894"/>
      <c r="CP30" s="894"/>
      <c r="CQ30" s="894"/>
      <c r="CR30" s="894"/>
      <c r="CT30" s="266"/>
      <c r="CU30" s="348"/>
      <c r="CV30" s="266"/>
      <c r="CW30" s="357"/>
      <c r="CX30" s="357"/>
      <c r="CY30" s="357"/>
      <c r="CZ30" s="357"/>
      <c r="DA30" s="357"/>
      <c r="DB30" s="357"/>
      <c r="DC30" s="357"/>
      <c r="DD30" s="357"/>
      <c r="DE30" s="357"/>
      <c r="DF30" s="357"/>
      <c r="DG30" s="357"/>
      <c r="DH30" s="357"/>
      <c r="DI30" s="357"/>
      <c r="DJ30" s="357"/>
      <c r="DK30" s="357"/>
      <c r="DL30" s="357"/>
      <c r="DM30" s="357"/>
      <c r="DN30" s="357"/>
      <c r="DO30" s="357"/>
      <c r="DP30" s="357"/>
      <c r="DQ30" s="357"/>
      <c r="DR30" s="357"/>
      <c r="DS30" s="357"/>
      <c r="DT30" s="357"/>
      <c r="DU30" s="357"/>
      <c r="DV30" s="357"/>
      <c r="DW30" s="357"/>
      <c r="DX30" s="357"/>
      <c r="DY30" s="357"/>
      <c r="DZ30" s="357"/>
      <c r="EA30" s="357"/>
      <c r="EB30" s="357"/>
      <c r="EC30" s="357"/>
      <c r="ED30" s="357"/>
      <c r="EE30" s="357"/>
      <c r="EF30" s="357"/>
      <c r="EG30" s="357"/>
      <c r="EH30" s="259"/>
      <c r="EI30" s="357"/>
      <c r="EJ30" s="357"/>
      <c r="EK30" s="357"/>
      <c r="EL30" s="357"/>
      <c r="EM30" s="357"/>
      <c r="EN30" s="259"/>
      <c r="EO30" s="357"/>
      <c r="EP30" s="357"/>
      <c r="EQ30" s="357"/>
      <c r="ER30" s="259"/>
    </row>
    <row r="31" spans="3:148" ht="10.5" customHeight="1">
      <c r="C31" s="1"/>
      <c r="D31" s="80"/>
      <c r="E31" s="219"/>
      <c r="F31" s="219"/>
      <c r="G31" s="560"/>
      <c r="H31" s="1071" t="str">
        <f>D19&amp;" (R2,11)"</f>
        <v>Stock de déchets dangereux à la fin de l’année (=1+2+3-4-5) (R2,11)</v>
      </c>
      <c r="I31" s="1072"/>
      <c r="J31" s="1072"/>
      <c r="K31" s="1072"/>
      <c r="L31" s="1072"/>
      <c r="M31" s="1073"/>
      <c r="N31" s="219"/>
      <c r="O31" s="219"/>
      <c r="P31" s="219"/>
      <c r="Q31" s="219"/>
      <c r="R31" s="219"/>
      <c r="S31" s="219"/>
      <c r="T31" s="219"/>
      <c r="U31" s="219"/>
      <c r="V31" s="219"/>
      <c r="W31" s="219"/>
      <c r="X31" s="219"/>
      <c r="Y31" s="560"/>
      <c r="Z31" s="219"/>
      <c r="AA31" s="560"/>
      <c r="AB31" s="219"/>
      <c r="AC31" s="560"/>
      <c r="AD31" s="219"/>
      <c r="AE31" s="560"/>
      <c r="AF31" s="219"/>
      <c r="AG31" s="560"/>
      <c r="AH31" s="219"/>
      <c r="AI31" s="560"/>
      <c r="AJ31" s="219"/>
      <c r="AK31" s="560"/>
      <c r="AL31" s="219"/>
      <c r="AM31" s="560"/>
      <c r="AN31" s="219"/>
      <c r="AO31" s="560"/>
      <c r="AP31" s="219"/>
      <c r="AQ31" s="560"/>
      <c r="AR31" s="219"/>
      <c r="AS31" s="560"/>
      <c r="AT31" s="219"/>
      <c r="AU31" s="560"/>
      <c r="AV31" s="219"/>
      <c r="AW31" s="560"/>
      <c r="AX31" s="96"/>
      <c r="AY31" s="339"/>
      <c r="AZ31" s="862"/>
      <c r="BA31" s="339"/>
      <c r="BB31" s="894"/>
      <c r="BC31" s="894"/>
      <c r="BD31" s="894"/>
      <c r="BE31" s="894"/>
      <c r="BF31" s="894"/>
      <c r="BG31" s="894"/>
      <c r="BH31" s="894"/>
      <c r="BI31" s="894"/>
      <c r="BJ31" s="894"/>
      <c r="BK31" s="894"/>
      <c r="BL31" s="894"/>
      <c r="BM31" s="894"/>
      <c r="BN31" s="894"/>
      <c r="BO31" s="894"/>
      <c r="BP31" s="894"/>
      <c r="BQ31" s="894"/>
      <c r="BR31" s="894"/>
      <c r="BS31" s="894"/>
      <c r="BT31" s="894"/>
      <c r="BU31" s="894"/>
      <c r="BV31" s="894"/>
      <c r="BW31" s="894"/>
      <c r="BX31" s="894"/>
      <c r="BY31" s="894"/>
      <c r="BZ31" s="894"/>
      <c r="CA31" s="894"/>
      <c r="CB31" s="894"/>
      <c r="CC31" s="894"/>
      <c r="CD31" s="894"/>
      <c r="CE31" s="894"/>
      <c r="CF31" s="894"/>
      <c r="CG31" s="894"/>
      <c r="CH31" s="894"/>
      <c r="CI31" s="894"/>
      <c r="CJ31" s="894"/>
      <c r="CK31" s="894"/>
      <c r="CL31" s="894"/>
      <c r="CN31" s="894"/>
      <c r="CO31" s="894"/>
      <c r="CP31" s="894"/>
      <c r="CQ31" s="894"/>
      <c r="CR31" s="894"/>
      <c r="CT31" s="266"/>
      <c r="CU31" s="348"/>
      <c r="CV31" s="266"/>
      <c r="CW31" s="357"/>
      <c r="CX31" s="357"/>
      <c r="CY31" s="357"/>
      <c r="CZ31" s="357"/>
      <c r="DA31" s="357"/>
      <c r="DB31" s="357"/>
      <c r="DC31" s="357"/>
      <c r="DD31" s="357"/>
      <c r="DE31" s="357"/>
      <c r="DF31" s="357"/>
      <c r="DG31" s="357"/>
      <c r="DH31" s="357"/>
      <c r="DI31" s="357"/>
      <c r="DJ31" s="357"/>
      <c r="DK31" s="357"/>
      <c r="DL31" s="357"/>
      <c r="DM31" s="357"/>
      <c r="DN31" s="357"/>
      <c r="DO31" s="357"/>
      <c r="DP31" s="357"/>
      <c r="DQ31" s="357"/>
      <c r="DR31" s="357"/>
      <c r="DS31" s="357"/>
      <c r="DT31" s="357"/>
      <c r="DU31" s="357"/>
      <c r="DV31" s="357"/>
      <c r="DW31" s="357"/>
      <c r="DX31" s="357"/>
      <c r="DY31" s="357"/>
      <c r="DZ31" s="357"/>
      <c r="EA31" s="357"/>
      <c r="EB31" s="357"/>
      <c r="EC31" s="357"/>
      <c r="ED31" s="357"/>
      <c r="EE31" s="357"/>
      <c r="EF31" s="357"/>
      <c r="EG31" s="357"/>
      <c r="EH31" s="259"/>
      <c r="EI31" s="357"/>
      <c r="EJ31" s="357"/>
      <c r="EK31" s="357"/>
      <c r="EL31" s="357"/>
      <c r="EM31" s="357"/>
      <c r="EN31" s="259"/>
      <c r="EO31" s="357"/>
      <c r="EP31" s="357"/>
      <c r="EQ31" s="357"/>
      <c r="ER31" s="259"/>
    </row>
    <row r="32" spans="3:148" ht="21.75" customHeight="1">
      <c r="C32" s="1"/>
      <c r="D32" s="80"/>
      <c r="E32" s="219"/>
      <c r="F32" s="219"/>
      <c r="G32" s="560"/>
      <c r="H32" s="1074"/>
      <c r="I32" s="1075"/>
      <c r="J32" s="1075"/>
      <c r="K32" s="1075"/>
      <c r="L32" s="1075"/>
      <c r="M32" s="1076"/>
      <c r="N32" s="219"/>
      <c r="O32" s="219"/>
      <c r="P32" s="219"/>
      <c r="Q32" s="219"/>
      <c r="R32" s="219"/>
      <c r="S32" s="219"/>
      <c r="T32" s="219"/>
      <c r="U32" s="219"/>
      <c r="V32" s="219"/>
      <c r="W32" s="219"/>
      <c r="X32" s="440"/>
      <c r="Y32" s="566"/>
      <c r="Z32" s="674"/>
      <c r="AA32" s="675"/>
      <c r="AB32" s="675"/>
      <c r="AC32" s="675"/>
      <c r="AD32" s="675"/>
      <c r="AE32" s="675"/>
      <c r="AF32" s="675"/>
      <c r="AG32" s="676"/>
      <c r="AH32" s="201"/>
      <c r="AI32" s="560"/>
      <c r="AJ32" s="219"/>
      <c r="AK32" s="560"/>
      <c r="AL32" s="219"/>
      <c r="AM32" s="560"/>
      <c r="AN32" s="219"/>
      <c r="AO32" s="560"/>
      <c r="AP32" s="219"/>
      <c r="AQ32" s="560"/>
      <c r="AR32" s="219"/>
      <c r="AS32" s="560"/>
      <c r="AT32" s="219"/>
      <c r="AU32" s="560"/>
      <c r="AV32" s="219"/>
      <c r="AW32" s="560"/>
      <c r="AX32" s="96"/>
      <c r="AY32" s="339"/>
      <c r="AZ32" s="897"/>
      <c r="BA32" s="339"/>
      <c r="BB32" s="895"/>
      <c r="BC32" s="896"/>
      <c r="BD32" s="895"/>
      <c r="BE32" s="895"/>
      <c r="BF32" s="895"/>
      <c r="BG32" s="896"/>
      <c r="BH32" s="895"/>
      <c r="BI32" s="895"/>
      <c r="BJ32" s="895"/>
      <c r="BK32" s="896"/>
      <c r="BL32" s="895"/>
      <c r="BM32" s="896"/>
      <c r="BN32" s="895"/>
      <c r="BO32" s="895"/>
      <c r="BP32" s="895"/>
      <c r="BQ32" s="896"/>
      <c r="BR32" s="895"/>
      <c r="BS32" s="895"/>
      <c r="BT32" s="895"/>
      <c r="BU32" s="896"/>
      <c r="BV32" s="895"/>
      <c r="BW32" s="864"/>
      <c r="BX32" s="895"/>
      <c r="BY32" s="896"/>
      <c r="BZ32" s="895"/>
      <c r="CA32" s="895"/>
      <c r="CB32" s="895"/>
      <c r="CC32" s="896"/>
      <c r="CD32" s="895"/>
      <c r="CE32" s="864"/>
      <c r="CF32" s="895"/>
      <c r="CG32" s="896"/>
      <c r="CH32" s="895"/>
      <c r="CI32" s="864"/>
      <c r="CN32" s="895"/>
      <c r="CO32" s="864"/>
      <c r="CT32" s="266"/>
      <c r="CU32" s="358"/>
      <c r="CV32" s="266"/>
      <c r="CW32" s="268"/>
      <c r="CX32" s="267"/>
      <c r="CY32" s="268"/>
      <c r="CZ32" s="268"/>
      <c r="DA32" s="268"/>
      <c r="DB32" s="267"/>
      <c r="DC32" s="268"/>
      <c r="DD32" s="268"/>
      <c r="DE32" s="268"/>
      <c r="DF32" s="267"/>
      <c r="DG32" s="268"/>
      <c r="DH32" s="267"/>
      <c r="DI32" s="268"/>
      <c r="DJ32" s="268"/>
      <c r="DK32" s="268"/>
      <c r="DL32" s="267"/>
      <c r="DM32" s="268"/>
      <c r="DN32" s="268"/>
      <c r="DO32" s="268"/>
      <c r="DP32" s="267"/>
      <c r="DQ32" s="268"/>
      <c r="DR32" s="269"/>
      <c r="DS32" s="268"/>
      <c r="DT32" s="267"/>
      <c r="DU32" s="268"/>
      <c r="DV32" s="268"/>
      <c r="DW32" s="268"/>
      <c r="DX32" s="267"/>
      <c r="DY32" s="268"/>
      <c r="DZ32" s="269"/>
      <c r="EA32" s="268"/>
      <c r="EB32" s="267"/>
      <c r="EC32" s="268"/>
      <c r="ED32" s="269"/>
      <c r="EE32" s="259"/>
      <c r="EF32" s="259"/>
      <c r="EG32" s="259"/>
      <c r="EH32" s="259"/>
      <c r="EI32" s="268"/>
      <c r="EJ32" s="269"/>
      <c r="EK32" s="259"/>
      <c r="EL32" s="259"/>
      <c r="EM32" s="259"/>
      <c r="EN32" s="259"/>
      <c r="EO32" s="259"/>
      <c r="EP32" s="259"/>
      <c r="EQ32" s="259"/>
      <c r="ER32" s="259"/>
    </row>
    <row r="33" spans="50:148" ht="5.25" customHeight="1">
      <c r="AX33" s="2"/>
      <c r="AY33" s="339"/>
      <c r="AZ33" s="889"/>
      <c r="BA33" s="339"/>
      <c r="BB33" s="865"/>
      <c r="BC33" s="889"/>
      <c r="BD33" s="865"/>
      <c r="BE33" s="865"/>
      <c r="BF33" s="865"/>
      <c r="BG33" s="889"/>
      <c r="BH33" s="865"/>
      <c r="BI33" s="865"/>
      <c r="BJ33" s="865"/>
      <c r="BK33" s="889"/>
      <c r="BL33" s="865"/>
      <c r="BM33" s="889"/>
      <c r="BN33" s="865"/>
      <c r="BO33" s="865"/>
      <c r="BP33" s="865"/>
      <c r="BQ33" s="889"/>
      <c r="BR33" s="865"/>
      <c r="BS33" s="865"/>
      <c r="BT33" s="865"/>
      <c r="BU33" s="889"/>
      <c r="BV33" s="865"/>
      <c r="BW33" s="864"/>
      <c r="BX33" s="865"/>
      <c r="BY33" s="889"/>
      <c r="BZ33" s="865"/>
      <c r="CA33" s="865"/>
      <c r="CB33" s="865"/>
      <c r="CC33" s="889"/>
      <c r="CD33" s="865"/>
      <c r="CE33" s="864"/>
      <c r="CF33" s="865"/>
      <c r="CG33" s="889"/>
      <c r="CH33" s="865"/>
      <c r="CI33" s="864"/>
      <c r="CN33" s="865"/>
      <c r="CO33" s="864"/>
      <c r="CT33" s="266"/>
      <c r="CU33" s="271"/>
      <c r="CV33" s="266"/>
      <c r="CW33" s="307"/>
      <c r="CX33" s="271"/>
      <c r="CY33" s="307"/>
      <c r="CZ33" s="307"/>
      <c r="DA33" s="307"/>
      <c r="DB33" s="271"/>
      <c r="DC33" s="307"/>
      <c r="DD33" s="307"/>
      <c r="DE33" s="307"/>
      <c r="DF33" s="271"/>
      <c r="DG33" s="307"/>
      <c r="DH33" s="271"/>
      <c r="DI33" s="307"/>
      <c r="DJ33" s="307"/>
      <c r="DK33" s="307"/>
      <c r="DL33" s="271"/>
      <c r="DM33" s="307"/>
      <c r="DN33" s="307"/>
      <c r="DO33" s="307"/>
      <c r="DP33" s="271"/>
      <c r="DQ33" s="307"/>
      <c r="DR33" s="269"/>
      <c r="DS33" s="307"/>
      <c r="DT33" s="271"/>
      <c r="DU33" s="307"/>
      <c r="DV33" s="307"/>
      <c r="DW33" s="307"/>
      <c r="DX33" s="271"/>
      <c r="DY33" s="307"/>
      <c r="DZ33" s="269"/>
      <c r="EA33" s="307"/>
      <c r="EB33" s="271"/>
      <c r="EC33" s="307"/>
      <c r="ED33" s="269"/>
      <c r="EE33" s="259"/>
      <c r="EF33" s="259"/>
      <c r="EG33" s="259"/>
      <c r="EH33" s="259"/>
      <c r="EI33" s="307"/>
      <c r="EJ33" s="269"/>
      <c r="EK33" s="259"/>
      <c r="EL33" s="259"/>
      <c r="EM33" s="259"/>
      <c r="EN33" s="259"/>
      <c r="EO33" s="259"/>
      <c r="EP33" s="259"/>
      <c r="EQ33" s="259"/>
      <c r="ER33" s="259"/>
    </row>
    <row r="34" spans="2:148" ht="17.25" customHeight="1">
      <c r="B34" s="336">
        <v>2</v>
      </c>
      <c r="C34" s="84" t="s">
        <v>252</v>
      </c>
      <c r="D34" s="84"/>
      <c r="E34" s="84"/>
      <c r="F34" s="129"/>
      <c r="G34" s="562"/>
      <c r="H34" s="129"/>
      <c r="I34" s="562"/>
      <c r="J34" s="129"/>
      <c r="K34" s="562"/>
      <c r="L34" s="129"/>
      <c r="M34" s="562"/>
      <c r="N34" s="129"/>
      <c r="O34" s="562"/>
      <c r="P34" s="129"/>
      <c r="Q34" s="562"/>
      <c r="R34" s="129"/>
      <c r="S34" s="562"/>
      <c r="T34" s="129"/>
      <c r="U34" s="562"/>
      <c r="V34" s="129"/>
      <c r="W34" s="562"/>
      <c r="X34" s="129"/>
      <c r="Y34" s="562"/>
      <c r="Z34" s="129"/>
      <c r="AA34" s="562"/>
      <c r="AB34" s="129"/>
      <c r="AC34" s="562"/>
      <c r="AD34" s="129"/>
      <c r="AE34" s="562"/>
      <c r="AF34" s="129"/>
      <c r="AG34" s="562"/>
      <c r="AH34" s="129"/>
      <c r="AI34" s="562"/>
      <c r="AJ34" s="139"/>
      <c r="AK34" s="562"/>
      <c r="AL34" s="139"/>
      <c r="AM34" s="562"/>
      <c r="AN34" s="128"/>
      <c r="AO34" s="575"/>
      <c r="AP34" s="128"/>
      <c r="AQ34" s="575"/>
      <c r="AR34" s="145"/>
      <c r="AS34" s="575"/>
      <c r="AT34" s="145"/>
      <c r="AU34" s="575"/>
      <c r="AV34" s="145"/>
      <c r="AW34" s="575"/>
      <c r="AX34" s="96"/>
      <c r="AY34" s="339"/>
      <c r="AZ34" s="889"/>
      <c r="BA34" s="339"/>
      <c r="BB34" s="865"/>
      <c r="BC34" s="898"/>
      <c r="BD34" s="865"/>
      <c r="BE34" s="865"/>
      <c r="BF34" s="865"/>
      <c r="BG34" s="898"/>
      <c r="BH34" s="865"/>
      <c r="BI34" s="865"/>
      <c r="BJ34" s="865"/>
      <c r="BK34" s="898"/>
      <c r="BL34" s="865"/>
      <c r="BM34" s="898"/>
      <c r="BN34" s="865"/>
      <c r="BO34" s="865"/>
      <c r="BP34" s="865"/>
      <c r="BQ34" s="898"/>
      <c r="BR34" s="865"/>
      <c r="BS34" s="865"/>
      <c r="BT34" s="865"/>
      <c r="BU34" s="898"/>
      <c r="BV34" s="865"/>
      <c r="BW34" s="864"/>
      <c r="BX34" s="865"/>
      <c r="BY34" s="898"/>
      <c r="BZ34" s="865"/>
      <c r="CA34" s="865"/>
      <c r="CB34" s="865"/>
      <c r="CC34" s="898"/>
      <c r="CD34" s="865"/>
      <c r="CE34" s="864"/>
      <c r="CF34" s="865"/>
      <c r="CG34" s="898"/>
      <c r="CH34" s="865"/>
      <c r="CI34" s="864"/>
      <c r="CN34" s="865"/>
      <c r="CO34" s="864"/>
      <c r="CT34" s="266"/>
      <c r="CU34" s="271"/>
      <c r="CV34" s="266"/>
      <c r="CW34" s="308"/>
      <c r="CX34" s="309"/>
      <c r="CY34" s="308"/>
      <c r="CZ34" s="308"/>
      <c r="DA34" s="308"/>
      <c r="DB34" s="309"/>
      <c r="DC34" s="308"/>
      <c r="DD34" s="308"/>
      <c r="DE34" s="308"/>
      <c r="DF34" s="309"/>
      <c r="DG34" s="308"/>
      <c r="DH34" s="309"/>
      <c r="DI34" s="308"/>
      <c r="DJ34" s="308"/>
      <c r="DK34" s="308"/>
      <c r="DL34" s="309"/>
      <c r="DM34" s="308"/>
      <c r="DN34" s="308"/>
      <c r="DO34" s="308"/>
      <c r="DP34" s="309"/>
      <c r="DQ34" s="308"/>
      <c r="DR34" s="269"/>
      <c r="DS34" s="308"/>
      <c r="DT34" s="309"/>
      <c r="DU34" s="308"/>
      <c r="DV34" s="308"/>
      <c r="DW34" s="308"/>
      <c r="DX34" s="309"/>
      <c r="DY34" s="308"/>
      <c r="DZ34" s="269"/>
      <c r="EA34" s="308"/>
      <c r="EB34" s="309"/>
      <c r="EC34" s="308"/>
      <c r="ED34" s="269"/>
      <c r="EE34" s="259"/>
      <c r="EF34" s="259"/>
      <c r="EG34" s="259"/>
      <c r="EH34" s="259"/>
      <c r="EI34" s="308"/>
      <c r="EJ34" s="269"/>
      <c r="EK34" s="259"/>
      <c r="EL34" s="259"/>
      <c r="EM34" s="259"/>
      <c r="EN34" s="259"/>
      <c r="EO34" s="259"/>
      <c r="EP34" s="259"/>
      <c r="EQ34" s="259"/>
      <c r="ER34" s="259"/>
    </row>
    <row r="35" spans="3:148" ht="3.75" customHeight="1">
      <c r="C35" s="85"/>
      <c r="D35" s="86"/>
      <c r="E35" s="86"/>
      <c r="F35" s="125"/>
      <c r="G35" s="563"/>
      <c r="H35" s="125"/>
      <c r="I35" s="563"/>
      <c r="J35" s="125"/>
      <c r="K35" s="563"/>
      <c r="L35" s="125"/>
      <c r="M35" s="563"/>
      <c r="N35" s="125"/>
      <c r="O35" s="563"/>
      <c r="P35" s="125"/>
      <c r="Q35" s="563"/>
      <c r="R35" s="125"/>
      <c r="S35" s="563"/>
      <c r="T35" s="125"/>
      <c r="U35" s="563"/>
      <c r="V35" s="125"/>
      <c r="W35" s="563"/>
      <c r="X35" s="125"/>
      <c r="Y35" s="563"/>
      <c r="Z35" s="125"/>
      <c r="AA35" s="563"/>
      <c r="AB35" s="125"/>
      <c r="AC35" s="563"/>
      <c r="AD35" s="125"/>
      <c r="AE35" s="563"/>
      <c r="AF35" s="125"/>
      <c r="AG35" s="563"/>
      <c r="AH35" s="125"/>
      <c r="AI35" s="563"/>
      <c r="AJ35" s="140"/>
      <c r="AK35" s="563"/>
      <c r="AL35" s="140"/>
      <c r="AM35" s="563"/>
      <c r="AN35" s="131"/>
      <c r="AO35" s="567"/>
      <c r="AP35" s="131"/>
      <c r="AQ35" s="567"/>
      <c r="AR35" s="146"/>
      <c r="AS35" s="567"/>
      <c r="AT35" s="146"/>
      <c r="AU35" s="567"/>
      <c r="AV35" s="146"/>
      <c r="AW35" s="567"/>
      <c r="AX35" s="96"/>
      <c r="CT35" s="259"/>
      <c r="CU35" s="259"/>
      <c r="CV35" s="259"/>
      <c r="CW35" s="259"/>
      <c r="CX35" s="259"/>
      <c r="CY35" s="259"/>
      <c r="CZ35" s="259"/>
      <c r="DA35" s="303"/>
      <c r="DB35" s="289"/>
      <c r="DC35" s="303"/>
      <c r="DD35" s="289"/>
      <c r="DE35" s="303"/>
      <c r="DF35" s="289"/>
      <c r="DG35" s="303"/>
      <c r="DH35" s="289"/>
      <c r="DI35" s="303"/>
      <c r="DJ35" s="289"/>
      <c r="DK35" s="303"/>
      <c r="DL35" s="289"/>
      <c r="DM35" s="303"/>
      <c r="DN35" s="289"/>
      <c r="DO35" s="303"/>
      <c r="DP35" s="289"/>
      <c r="DQ35" s="303"/>
      <c r="DR35" s="289"/>
      <c r="DS35" s="303"/>
      <c r="DT35" s="289"/>
      <c r="DU35" s="303"/>
      <c r="DV35" s="289"/>
      <c r="DW35" s="303"/>
      <c r="DX35" s="289"/>
      <c r="DY35" s="303"/>
      <c r="DZ35" s="289"/>
      <c r="EA35" s="303"/>
      <c r="EB35" s="289"/>
      <c r="EC35" s="303"/>
      <c r="ED35" s="289"/>
      <c r="EE35" s="259"/>
      <c r="EF35" s="259"/>
      <c r="EG35" s="259"/>
      <c r="EH35" s="259"/>
      <c r="EI35" s="303"/>
      <c r="EJ35" s="289"/>
      <c r="EK35" s="259"/>
      <c r="EL35" s="259"/>
      <c r="EM35" s="259"/>
      <c r="EN35" s="259"/>
      <c r="EO35" s="259"/>
      <c r="EP35" s="259"/>
      <c r="EQ35" s="259"/>
      <c r="ER35" s="259"/>
    </row>
    <row r="36" spans="3:148" ht="18" customHeight="1">
      <c r="C36" s="87" t="s">
        <v>31</v>
      </c>
      <c r="D36" s="1055" t="s">
        <v>253</v>
      </c>
      <c r="E36" s="1056"/>
      <c r="F36" s="1056"/>
      <c r="G36" s="1056"/>
      <c r="H36" s="1056"/>
      <c r="I36" s="1056"/>
      <c r="J36" s="1056"/>
      <c r="K36" s="1056"/>
      <c r="L36" s="1056"/>
      <c r="M36" s="1056"/>
      <c r="N36" s="1056"/>
      <c r="O36" s="1056"/>
      <c r="P36" s="1056"/>
      <c r="Q36" s="1056"/>
      <c r="R36" s="1056"/>
      <c r="S36" s="1056"/>
      <c r="T36" s="1056"/>
      <c r="U36" s="1056"/>
      <c r="V36" s="1056"/>
      <c r="W36" s="1056"/>
      <c r="X36" s="1056"/>
      <c r="Y36" s="1056"/>
      <c r="Z36" s="1056"/>
      <c r="AA36" s="1056"/>
      <c r="AB36" s="1056"/>
      <c r="AC36" s="1056"/>
      <c r="AD36" s="1056"/>
      <c r="AE36" s="1056"/>
      <c r="AF36" s="1056"/>
      <c r="AG36" s="1056"/>
      <c r="AH36" s="1056"/>
      <c r="AI36" s="1056"/>
      <c r="AJ36" s="1056"/>
      <c r="AK36" s="1056"/>
      <c r="AL36" s="1056"/>
      <c r="AM36" s="1056"/>
      <c r="AN36" s="1056"/>
      <c r="AO36" s="1056"/>
      <c r="AP36" s="1056"/>
      <c r="AQ36" s="1056"/>
      <c r="AR36" s="1056"/>
      <c r="AS36" s="1056"/>
      <c r="AT36" s="1056"/>
      <c r="AU36" s="1056"/>
      <c r="AV36" s="1056"/>
      <c r="AW36" s="1056"/>
      <c r="AX36" s="2"/>
      <c r="BF36" s="870"/>
      <c r="BG36" s="899"/>
      <c r="BH36" s="870"/>
      <c r="BI36" s="899"/>
      <c r="BJ36" s="870"/>
      <c r="BK36" s="899"/>
      <c r="BL36" s="870"/>
      <c r="BM36" s="899"/>
      <c r="BN36" s="870"/>
      <c r="BO36" s="899"/>
      <c r="BP36" s="870"/>
      <c r="BQ36" s="899"/>
      <c r="BR36" s="870"/>
      <c r="BS36" s="899"/>
      <c r="BT36" s="870"/>
      <c r="BU36" s="899"/>
      <c r="BV36" s="870"/>
      <c r="BW36" s="899"/>
      <c r="BX36" s="870"/>
      <c r="BY36" s="899"/>
      <c r="BZ36" s="870"/>
      <c r="CA36" s="899"/>
      <c r="CB36" s="870"/>
      <c r="CC36" s="899"/>
      <c r="CD36" s="870"/>
      <c r="CE36" s="899"/>
      <c r="CF36" s="1081"/>
      <c r="CG36" s="1081"/>
      <c r="CH36" s="1081"/>
      <c r="CI36" s="899"/>
      <c r="CN36" s="260"/>
      <c r="CO36" s="899"/>
      <c r="CT36" s="259"/>
      <c r="CU36" s="259"/>
      <c r="CV36" s="259"/>
      <c r="CW36" s="259"/>
      <c r="CX36" s="259"/>
      <c r="CY36" s="259"/>
      <c r="CZ36" s="259"/>
      <c r="DA36" s="287"/>
      <c r="DB36" s="304"/>
      <c r="DC36" s="287"/>
      <c r="DD36" s="304"/>
      <c r="DE36" s="287"/>
      <c r="DF36" s="304"/>
      <c r="DG36" s="287"/>
      <c r="DH36" s="304"/>
      <c r="DI36" s="287"/>
      <c r="DJ36" s="304"/>
      <c r="DK36" s="287"/>
      <c r="DL36" s="304"/>
      <c r="DM36" s="287"/>
      <c r="DN36" s="304"/>
      <c r="DO36" s="287"/>
      <c r="DP36" s="304"/>
      <c r="DQ36" s="287"/>
      <c r="DR36" s="304"/>
      <c r="DS36" s="287"/>
      <c r="DT36" s="304"/>
      <c r="DU36" s="287"/>
      <c r="DV36" s="304"/>
      <c r="DW36" s="287"/>
      <c r="DX36" s="304"/>
      <c r="DY36" s="287"/>
      <c r="DZ36" s="304"/>
      <c r="EA36" s="1077"/>
      <c r="EB36" s="1077"/>
      <c r="EC36" s="1077"/>
      <c r="ED36" s="304"/>
      <c r="EE36" s="259"/>
      <c r="EF36" s="259"/>
      <c r="EG36" s="259"/>
      <c r="EH36" s="259"/>
      <c r="EI36" s="259"/>
      <c r="EJ36" s="304"/>
      <c r="EK36" s="259"/>
      <c r="EL36" s="259"/>
      <c r="EM36" s="259"/>
      <c r="EN36" s="259"/>
      <c r="EO36" s="259"/>
      <c r="EP36" s="259"/>
      <c r="EQ36" s="259"/>
      <c r="ER36" s="259"/>
    </row>
    <row r="37" spans="1:147" ht="16.5" customHeight="1">
      <c r="A37" s="336">
        <v>1</v>
      </c>
      <c r="B37" s="336">
        <v>-1</v>
      </c>
      <c r="C37" s="89" t="s">
        <v>415</v>
      </c>
      <c r="D37" s="1053" t="s">
        <v>414</v>
      </c>
      <c r="E37" s="1053"/>
      <c r="F37" s="1053"/>
      <c r="G37" s="1053"/>
      <c r="H37" s="1053"/>
      <c r="I37" s="1053"/>
      <c r="J37" s="1053"/>
      <c r="K37" s="1053"/>
      <c r="L37" s="1053"/>
      <c r="M37" s="1053"/>
      <c r="N37" s="1053"/>
      <c r="O37" s="1053"/>
      <c r="P37" s="1053"/>
      <c r="Q37" s="1053"/>
      <c r="R37" s="1053"/>
      <c r="S37" s="1053"/>
      <c r="T37" s="1053"/>
      <c r="U37" s="1053"/>
      <c r="V37" s="1053"/>
      <c r="W37" s="1053"/>
      <c r="X37" s="1053"/>
      <c r="Y37" s="1053"/>
      <c r="Z37" s="1053"/>
      <c r="AA37" s="1053"/>
      <c r="AB37" s="1053"/>
      <c r="AC37" s="1053"/>
      <c r="AD37" s="1053"/>
      <c r="AE37" s="1053"/>
      <c r="AF37" s="1053"/>
      <c r="AG37" s="1053"/>
      <c r="AH37" s="1053"/>
      <c r="AI37" s="1053"/>
      <c r="AJ37" s="1053"/>
      <c r="AK37" s="1053"/>
      <c r="AL37" s="1053"/>
      <c r="AM37" s="1053"/>
      <c r="AN37" s="1053"/>
      <c r="AO37" s="1053"/>
      <c r="AP37" s="1053"/>
      <c r="AQ37" s="1053"/>
      <c r="AR37" s="1082"/>
      <c r="AS37" s="1082"/>
      <c r="AT37" s="1082"/>
      <c r="AU37" s="1082"/>
      <c r="AV37" s="1082"/>
      <c r="AW37" s="1082"/>
      <c r="AX37" s="2"/>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c r="CC37" s="260"/>
      <c r="CD37" s="260"/>
      <c r="CE37" s="260"/>
      <c r="CF37" s="260"/>
      <c r="CG37" s="260"/>
      <c r="CH37" s="260"/>
      <c r="CI37" s="260"/>
      <c r="CN37" s="260"/>
      <c r="CO37" s="260"/>
      <c r="CT37" s="259"/>
      <c r="CU37" s="259"/>
      <c r="CV37" s="259"/>
      <c r="CW37" s="259"/>
      <c r="CX37" s="259"/>
      <c r="CY37" s="259"/>
      <c r="CZ37" s="259"/>
      <c r="DA37" s="259"/>
      <c r="DB37" s="259"/>
      <c r="DC37" s="259"/>
      <c r="DD37" s="259"/>
      <c r="DE37" s="259"/>
      <c r="DF37" s="259"/>
      <c r="DG37" s="259"/>
      <c r="DH37" s="259"/>
      <c r="DI37" s="259"/>
      <c r="DJ37" s="259"/>
      <c r="DK37" s="259"/>
      <c r="DL37" s="259"/>
      <c r="DM37" s="259"/>
      <c r="DN37" s="259"/>
      <c r="DO37" s="259"/>
      <c r="DP37" s="259"/>
      <c r="DQ37" s="259"/>
      <c r="DR37" s="259"/>
      <c r="DS37" s="259"/>
      <c r="DT37" s="259"/>
      <c r="DU37" s="259"/>
      <c r="DV37" s="259"/>
      <c r="DW37" s="259"/>
      <c r="DX37" s="259"/>
      <c r="DY37" s="259"/>
      <c r="DZ37" s="259"/>
      <c r="EA37" s="259"/>
      <c r="EB37" s="259"/>
      <c r="EC37" s="259"/>
      <c r="ED37" s="259"/>
      <c r="EE37" s="259"/>
      <c r="EF37" s="259"/>
      <c r="EG37" s="259"/>
      <c r="EI37" s="259"/>
      <c r="EJ37" s="259"/>
      <c r="EK37" s="259"/>
      <c r="EL37" s="259"/>
      <c r="EM37" s="259"/>
      <c r="EO37" s="259"/>
      <c r="EP37" s="259"/>
      <c r="EQ37" s="259"/>
    </row>
    <row r="38" spans="3:146" ht="16.5" customHeight="1">
      <c r="C38" s="90"/>
      <c r="D38" s="1040"/>
      <c r="E38" s="1040"/>
      <c r="F38" s="1040"/>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L38" s="1040"/>
      <c r="AM38" s="1040"/>
      <c r="AN38" s="1040"/>
      <c r="AO38" s="1040"/>
      <c r="AP38" s="1040"/>
      <c r="AQ38" s="1040"/>
      <c r="AR38" s="1040"/>
      <c r="AS38" s="1040"/>
      <c r="AT38" s="1040"/>
      <c r="AU38" s="1040"/>
      <c r="AV38" s="1040"/>
      <c r="AW38" s="1040"/>
      <c r="AX38" s="88"/>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N38" s="260"/>
      <c r="CO38" s="260"/>
      <c r="CY38" s="259"/>
      <c r="CZ38" s="259"/>
      <c r="DA38" s="259"/>
      <c r="DB38" s="259"/>
      <c r="DC38" s="259"/>
      <c r="DD38" s="259"/>
      <c r="DE38" s="259"/>
      <c r="DF38" s="259"/>
      <c r="DG38" s="259"/>
      <c r="DH38" s="259"/>
      <c r="DI38" s="259"/>
      <c r="DJ38" s="259"/>
      <c r="DK38" s="259"/>
      <c r="DL38" s="259"/>
      <c r="DM38" s="259"/>
      <c r="DN38" s="259"/>
      <c r="DO38" s="259"/>
      <c r="DP38" s="259"/>
      <c r="DQ38" s="259"/>
      <c r="DR38" s="259"/>
      <c r="DS38" s="259"/>
      <c r="DT38" s="259"/>
      <c r="DU38" s="259"/>
      <c r="DV38" s="259"/>
      <c r="DW38" s="259"/>
      <c r="DX38" s="259"/>
      <c r="DY38" s="259"/>
      <c r="DZ38" s="259"/>
      <c r="EA38" s="259"/>
      <c r="EB38" s="259"/>
      <c r="EC38" s="259"/>
      <c r="ED38" s="259"/>
      <c r="EE38" s="259"/>
      <c r="EF38" s="259"/>
      <c r="EI38" s="259"/>
      <c r="EJ38" s="259"/>
      <c r="EK38" s="259"/>
      <c r="EL38" s="259"/>
      <c r="EO38" s="259"/>
      <c r="EP38" s="259"/>
    </row>
    <row r="39" spans="3:140" ht="16.5" customHeight="1">
      <c r="C39" s="90"/>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L39" s="1040"/>
      <c r="AM39" s="1040"/>
      <c r="AN39" s="1040"/>
      <c r="AO39" s="1040"/>
      <c r="AP39" s="1040"/>
      <c r="AQ39" s="1040"/>
      <c r="AR39" s="1040"/>
      <c r="AS39" s="1040"/>
      <c r="AT39" s="1040"/>
      <c r="AU39" s="1040"/>
      <c r="AV39" s="1040"/>
      <c r="AW39" s="1040"/>
      <c r="AX39" s="88"/>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N39" s="260"/>
      <c r="CO39" s="260"/>
      <c r="DA39" s="260"/>
      <c r="DB39" s="260"/>
      <c r="DC39" s="260"/>
      <c r="DD39" s="260"/>
      <c r="DE39" s="260"/>
      <c r="DF39" s="260"/>
      <c r="DG39" s="260"/>
      <c r="DH39" s="260"/>
      <c r="DI39" s="260"/>
      <c r="DJ39" s="260"/>
      <c r="DK39" s="260"/>
      <c r="DL39" s="260"/>
      <c r="DM39" s="260"/>
      <c r="DN39" s="260"/>
      <c r="DO39" s="260"/>
      <c r="DP39" s="260"/>
      <c r="DQ39" s="260"/>
      <c r="DR39" s="260"/>
      <c r="DS39" s="260"/>
      <c r="DT39" s="260"/>
      <c r="DU39" s="260"/>
      <c r="DV39" s="260"/>
      <c r="DW39" s="260"/>
      <c r="DX39" s="260"/>
      <c r="DY39" s="260"/>
      <c r="DZ39" s="260"/>
      <c r="EA39" s="260"/>
      <c r="EB39" s="260"/>
      <c r="EC39" s="260"/>
      <c r="ED39" s="260"/>
      <c r="EI39" s="260"/>
      <c r="EJ39" s="260"/>
    </row>
    <row r="40" spans="3:140" ht="16.5" customHeight="1">
      <c r="C40" s="90"/>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c r="AM40" s="1040"/>
      <c r="AN40" s="1040"/>
      <c r="AO40" s="1040"/>
      <c r="AP40" s="1040"/>
      <c r="AQ40" s="1040"/>
      <c r="AR40" s="1040"/>
      <c r="AS40" s="1040"/>
      <c r="AT40" s="1040"/>
      <c r="AU40" s="1040"/>
      <c r="AV40" s="1040"/>
      <c r="AW40" s="1040"/>
      <c r="AX40" s="88"/>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N40" s="260"/>
      <c r="CO40" s="260"/>
      <c r="DA40" s="260"/>
      <c r="DB40" s="260"/>
      <c r="DC40" s="260"/>
      <c r="DD40" s="260"/>
      <c r="DE40" s="260"/>
      <c r="DF40" s="260"/>
      <c r="DG40" s="260"/>
      <c r="DH40" s="260"/>
      <c r="DI40" s="260"/>
      <c r="DJ40" s="260"/>
      <c r="DK40" s="260"/>
      <c r="DL40" s="260"/>
      <c r="DM40" s="260"/>
      <c r="DN40" s="260"/>
      <c r="DO40" s="260"/>
      <c r="DP40" s="260"/>
      <c r="DQ40" s="260"/>
      <c r="DR40" s="260"/>
      <c r="DS40" s="260"/>
      <c r="DT40" s="260"/>
      <c r="DU40" s="260"/>
      <c r="DV40" s="260"/>
      <c r="DW40" s="260"/>
      <c r="DX40" s="260"/>
      <c r="DY40" s="260"/>
      <c r="DZ40" s="260"/>
      <c r="EA40" s="260"/>
      <c r="EB40" s="260"/>
      <c r="EC40" s="260"/>
      <c r="ED40" s="260"/>
      <c r="EI40" s="260"/>
      <c r="EJ40" s="260"/>
    </row>
    <row r="41" spans="3:140" ht="16.5" customHeight="1">
      <c r="C41" s="90"/>
      <c r="D41" s="1040"/>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040"/>
      <c r="AJ41" s="1040"/>
      <c r="AK41" s="1040"/>
      <c r="AL41" s="1040"/>
      <c r="AM41" s="1040"/>
      <c r="AN41" s="1040"/>
      <c r="AO41" s="1040"/>
      <c r="AP41" s="1040"/>
      <c r="AQ41" s="1040"/>
      <c r="AR41" s="1040"/>
      <c r="AS41" s="1040"/>
      <c r="AT41" s="1040"/>
      <c r="AU41" s="1040"/>
      <c r="AV41" s="1040"/>
      <c r="AW41" s="1040"/>
      <c r="AX41" s="88"/>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N41" s="260"/>
      <c r="CO41" s="260"/>
      <c r="DA41" s="260"/>
      <c r="DB41" s="260"/>
      <c r="DC41" s="260"/>
      <c r="DD41" s="260"/>
      <c r="DE41" s="260"/>
      <c r="DF41" s="260"/>
      <c r="DG41" s="260"/>
      <c r="DH41" s="260"/>
      <c r="DI41" s="260"/>
      <c r="DJ41" s="260"/>
      <c r="DK41" s="260"/>
      <c r="DL41" s="260"/>
      <c r="DM41" s="260"/>
      <c r="DN41" s="260"/>
      <c r="DO41" s="260"/>
      <c r="DP41" s="260"/>
      <c r="DQ41" s="260"/>
      <c r="DR41" s="260"/>
      <c r="DS41" s="260"/>
      <c r="DT41" s="260"/>
      <c r="DU41" s="260"/>
      <c r="DV41" s="260"/>
      <c r="DW41" s="260"/>
      <c r="DX41" s="260"/>
      <c r="DY41" s="260"/>
      <c r="DZ41" s="260"/>
      <c r="EA41" s="260"/>
      <c r="EB41" s="260"/>
      <c r="EC41" s="260"/>
      <c r="ED41" s="260"/>
      <c r="EI41" s="260"/>
      <c r="EJ41" s="260"/>
    </row>
    <row r="42" spans="3:140" ht="16.5" customHeight="1">
      <c r="C42" s="90"/>
      <c r="D42" s="1040"/>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c r="AX42" s="88"/>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N42" s="260"/>
      <c r="CO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c r="DV42" s="260"/>
      <c r="DW42" s="260"/>
      <c r="DX42" s="260"/>
      <c r="DY42" s="260"/>
      <c r="DZ42" s="260"/>
      <c r="EA42" s="260"/>
      <c r="EB42" s="260"/>
      <c r="EC42" s="260"/>
      <c r="ED42" s="260"/>
      <c r="EI42" s="260"/>
      <c r="EJ42" s="260"/>
    </row>
    <row r="43" spans="3:140" ht="16.5" customHeight="1">
      <c r="C43" s="90"/>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88"/>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N43" s="260"/>
      <c r="CO43" s="260"/>
      <c r="DA43" s="260"/>
      <c r="DB43" s="260"/>
      <c r="DC43" s="260"/>
      <c r="DD43" s="260"/>
      <c r="DE43" s="260"/>
      <c r="DF43" s="260"/>
      <c r="DG43" s="260"/>
      <c r="DH43" s="260"/>
      <c r="DI43" s="260"/>
      <c r="DJ43" s="260"/>
      <c r="DK43" s="260"/>
      <c r="DL43" s="260"/>
      <c r="DM43" s="260"/>
      <c r="DN43" s="260"/>
      <c r="DO43" s="260"/>
      <c r="DP43" s="260"/>
      <c r="DQ43" s="260"/>
      <c r="DR43" s="260"/>
      <c r="DS43" s="260"/>
      <c r="DT43" s="260"/>
      <c r="DU43" s="260"/>
      <c r="DV43" s="260"/>
      <c r="DW43" s="260"/>
      <c r="DX43" s="260"/>
      <c r="DY43" s="260"/>
      <c r="DZ43" s="260"/>
      <c r="EA43" s="260"/>
      <c r="EB43" s="260"/>
      <c r="EC43" s="260"/>
      <c r="ED43" s="260"/>
      <c r="EI43" s="260"/>
      <c r="EJ43" s="260"/>
    </row>
    <row r="44" spans="3:140" ht="16.5" customHeight="1">
      <c r="C44" s="90"/>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0"/>
      <c r="AM44" s="1040"/>
      <c r="AN44" s="1040"/>
      <c r="AO44" s="1040"/>
      <c r="AP44" s="1040"/>
      <c r="AQ44" s="1040"/>
      <c r="AR44" s="1040"/>
      <c r="AS44" s="1040"/>
      <c r="AT44" s="1040"/>
      <c r="AU44" s="1040"/>
      <c r="AV44" s="1040"/>
      <c r="AW44" s="1040"/>
      <c r="AX44" s="88"/>
      <c r="BF44" s="260"/>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N44" s="260"/>
      <c r="CO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0"/>
      <c r="EB44" s="260"/>
      <c r="EC44" s="260"/>
      <c r="ED44" s="260"/>
      <c r="EI44" s="260"/>
      <c r="EJ44" s="260"/>
    </row>
    <row r="45" spans="3:140" ht="16.5" customHeight="1">
      <c r="C45" s="90"/>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0"/>
      <c r="AI45" s="1040"/>
      <c r="AJ45" s="1040"/>
      <c r="AK45" s="1040"/>
      <c r="AL45" s="1040"/>
      <c r="AM45" s="1040"/>
      <c r="AN45" s="1040"/>
      <c r="AO45" s="1040"/>
      <c r="AP45" s="1040"/>
      <c r="AQ45" s="1040"/>
      <c r="AR45" s="1040"/>
      <c r="AS45" s="1040"/>
      <c r="AT45" s="1040"/>
      <c r="AU45" s="1040"/>
      <c r="AV45" s="1040"/>
      <c r="AW45" s="1040"/>
      <c r="AX45" s="88"/>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N45" s="260"/>
      <c r="CO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c r="EA45" s="260"/>
      <c r="EB45" s="260"/>
      <c r="EC45" s="260"/>
      <c r="ED45" s="260"/>
      <c r="EI45" s="260"/>
      <c r="EJ45" s="260"/>
    </row>
    <row r="46" spans="3:140" ht="16.5" customHeight="1">
      <c r="C46" s="90"/>
      <c r="D46" s="1040"/>
      <c r="E46" s="1040"/>
      <c r="F46" s="1040"/>
      <c r="G46" s="1040"/>
      <c r="H46" s="1040"/>
      <c r="I46" s="1040"/>
      <c r="J46" s="1040"/>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040"/>
      <c r="AU46" s="1040"/>
      <c r="AV46" s="1040"/>
      <c r="AW46" s="1040"/>
      <c r="AX46" s="88"/>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N46" s="260"/>
      <c r="CO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c r="EA46" s="260"/>
      <c r="EB46" s="260"/>
      <c r="EC46" s="260"/>
      <c r="ED46" s="260"/>
      <c r="EI46" s="260"/>
      <c r="EJ46" s="260"/>
    </row>
    <row r="47" spans="3:140" ht="16.5" customHeight="1">
      <c r="C47" s="90"/>
      <c r="D47" s="1040"/>
      <c r="E47" s="1040"/>
      <c r="F47" s="1040"/>
      <c r="G47" s="1040"/>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c r="AF47" s="1040"/>
      <c r="AG47" s="1040"/>
      <c r="AH47" s="1040"/>
      <c r="AI47" s="1040"/>
      <c r="AJ47" s="1040"/>
      <c r="AK47" s="1040"/>
      <c r="AL47" s="1040"/>
      <c r="AM47" s="1040"/>
      <c r="AN47" s="1040"/>
      <c r="AO47" s="1040"/>
      <c r="AP47" s="1040"/>
      <c r="AQ47" s="1040"/>
      <c r="AR47" s="1040"/>
      <c r="AS47" s="1040"/>
      <c r="AT47" s="1040"/>
      <c r="AU47" s="1040"/>
      <c r="AV47" s="1040"/>
      <c r="AW47" s="1040"/>
      <c r="AX47" s="88"/>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N47" s="260"/>
      <c r="CO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60"/>
      <c r="EA47" s="260"/>
      <c r="EB47" s="260"/>
      <c r="EC47" s="260"/>
      <c r="ED47" s="260"/>
      <c r="EI47" s="260"/>
      <c r="EJ47" s="260"/>
    </row>
    <row r="48" spans="3:140" ht="16.5" customHeight="1">
      <c r="C48" s="90"/>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88"/>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N48" s="260"/>
      <c r="CO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I48" s="260"/>
      <c r="EJ48" s="260"/>
    </row>
    <row r="49" spans="3:140" ht="16.5" customHeight="1">
      <c r="C49" s="90"/>
      <c r="D49" s="1040"/>
      <c r="E49" s="1040"/>
      <c r="F49" s="1040"/>
      <c r="G49" s="1040"/>
      <c r="H49" s="1040"/>
      <c r="I49" s="1040"/>
      <c r="J49" s="1040"/>
      <c r="K49" s="1040"/>
      <c r="L49" s="1040"/>
      <c r="M49" s="1040"/>
      <c r="N49" s="1040"/>
      <c r="O49" s="1040"/>
      <c r="P49" s="1040"/>
      <c r="Q49" s="1040"/>
      <c r="R49" s="1040"/>
      <c r="S49" s="1040"/>
      <c r="T49" s="1040"/>
      <c r="U49" s="1040"/>
      <c r="V49" s="1040"/>
      <c r="W49" s="1040"/>
      <c r="X49" s="1040"/>
      <c r="Y49" s="1040"/>
      <c r="Z49" s="1040"/>
      <c r="AA49" s="1040"/>
      <c r="AB49" s="1040"/>
      <c r="AC49" s="1040"/>
      <c r="AD49" s="1040"/>
      <c r="AE49" s="1040"/>
      <c r="AF49" s="1040"/>
      <c r="AG49" s="1040"/>
      <c r="AH49" s="1040"/>
      <c r="AI49" s="1040"/>
      <c r="AJ49" s="1040"/>
      <c r="AK49" s="1040"/>
      <c r="AL49" s="1040"/>
      <c r="AM49" s="1040"/>
      <c r="AN49" s="1040"/>
      <c r="AO49" s="1040"/>
      <c r="AP49" s="1040"/>
      <c r="AQ49" s="1040"/>
      <c r="AR49" s="1040"/>
      <c r="AS49" s="1040"/>
      <c r="AT49" s="1040"/>
      <c r="AU49" s="1040"/>
      <c r="AV49" s="1040"/>
      <c r="AW49" s="1040"/>
      <c r="AX49" s="88"/>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N49" s="260"/>
      <c r="CO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I49" s="260"/>
      <c r="EJ49" s="260"/>
    </row>
    <row r="50" spans="3:140" ht="16.5" customHeight="1">
      <c r="C50" s="90"/>
      <c r="D50" s="1040"/>
      <c r="E50" s="1040"/>
      <c r="F50" s="1040"/>
      <c r="G50" s="1040"/>
      <c r="H50" s="1040"/>
      <c r="I50" s="1040"/>
      <c r="J50" s="1040"/>
      <c r="K50" s="1040"/>
      <c r="L50" s="1040"/>
      <c r="M50" s="1040"/>
      <c r="N50" s="1040"/>
      <c r="O50" s="1040"/>
      <c r="P50" s="1040"/>
      <c r="Q50" s="1040"/>
      <c r="R50" s="1040"/>
      <c r="S50" s="1040"/>
      <c r="T50" s="1040"/>
      <c r="U50" s="1040"/>
      <c r="V50" s="1040"/>
      <c r="W50" s="1040"/>
      <c r="X50" s="1040"/>
      <c r="Y50" s="1040"/>
      <c r="Z50" s="1040"/>
      <c r="AA50" s="1040"/>
      <c r="AB50" s="1040"/>
      <c r="AC50" s="1040"/>
      <c r="AD50" s="1040"/>
      <c r="AE50" s="1040"/>
      <c r="AF50" s="1040"/>
      <c r="AG50" s="1040"/>
      <c r="AH50" s="1040"/>
      <c r="AI50" s="1040"/>
      <c r="AJ50" s="1040"/>
      <c r="AK50" s="1040"/>
      <c r="AL50" s="1040"/>
      <c r="AM50" s="1040"/>
      <c r="AN50" s="1040"/>
      <c r="AO50" s="1040"/>
      <c r="AP50" s="1040"/>
      <c r="AQ50" s="1040"/>
      <c r="AR50" s="1040"/>
      <c r="AS50" s="1040"/>
      <c r="AT50" s="1040"/>
      <c r="AU50" s="1040"/>
      <c r="AV50" s="1040"/>
      <c r="AW50" s="1040"/>
      <c r="AX50" s="88"/>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N50" s="260"/>
      <c r="CO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c r="EA50" s="260"/>
      <c r="EB50" s="260"/>
      <c r="EC50" s="260"/>
      <c r="ED50" s="260"/>
      <c r="EI50" s="260"/>
      <c r="EJ50" s="260"/>
    </row>
    <row r="51" spans="3:140" ht="16.5" customHeight="1">
      <c r="C51" s="9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c r="AF51" s="1040"/>
      <c r="AG51" s="1040"/>
      <c r="AH51" s="1040"/>
      <c r="AI51" s="1040"/>
      <c r="AJ51" s="1040"/>
      <c r="AK51" s="1040"/>
      <c r="AL51" s="1040"/>
      <c r="AM51" s="1040"/>
      <c r="AN51" s="1040"/>
      <c r="AO51" s="1040"/>
      <c r="AP51" s="1040"/>
      <c r="AQ51" s="1040"/>
      <c r="AR51" s="1040"/>
      <c r="AS51" s="1040"/>
      <c r="AT51" s="1040"/>
      <c r="AU51" s="1040"/>
      <c r="AV51" s="1040"/>
      <c r="AW51" s="1040"/>
      <c r="AX51" s="88"/>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N51" s="260"/>
      <c r="CO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60"/>
      <c r="EA51" s="260"/>
      <c r="EB51" s="260"/>
      <c r="EC51" s="260"/>
      <c r="ED51" s="260"/>
      <c r="EI51" s="260"/>
      <c r="EJ51" s="260"/>
    </row>
    <row r="52" spans="3:140" ht="16.5" customHeight="1">
      <c r="C52" s="90"/>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c r="AH52" s="1040"/>
      <c r="AI52" s="1040"/>
      <c r="AJ52" s="1040"/>
      <c r="AK52" s="1040"/>
      <c r="AL52" s="1040"/>
      <c r="AM52" s="1040"/>
      <c r="AN52" s="1040"/>
      <c r="AO52" s="1040"/>
      <c r="AP52" s="1040"/>
      <c r="AQ52" s="1040"/>
      <c r="AR52" s="1040"/>
      <c r="AS52" s="1040"/>
      <c r="AT52" s="1040"/>
      <c r="AU52" s="1040"/>
      <c r="AV52" s="1040"/>
      <c r="AW52" s="1040"/>
      <c r="AX52" s="88"/>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N52" s="260"/>
      <c r="CO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I52" s="260"/>
      <c r="EJ52" s="260"/>
    </row>
    <row r="53" spans="3:140" ht="16.5" customHeight="1">
      <c r="C53" s="90"/>
      <c r="D53" s="1040"/>
      <c r="E53" s="1040"/>
      <c r="F53" s="1040"/>
      <c r="G53" s="1040"/>
      <c r="H53" s="1040"/>
      <c r="I53" s="1040"/>
      <c r="J53" s="1040"/>
      <c r="K53" s="1040"/>
      <c r="L53" s="1040"/>
      <c r="M53" s="1040"/>
      <c r="N53" s="1040"/>
      <c r="O53" s="1040"/>
      <c r="P53" s="1040"/>
      <c r="Q53" s="1040"/>
      <c r="R53" s="1040"/>
      <c r="S53" s="1040"/>
      <c r="T53" s="1040"/>
      <c r="U53" s="1040"/>
      <c r="V53" s="1040"/>
      <c r="W53" s="1040"/>
      <c r="X53" s="1040"/>
      <c r="Y53" s="1040"/>
      <c r="Z53" s="1040"/>
      <c r="AA53" s="1040"/>
      <c r="AB53" s="1040"/>
      <c r="AC53" s="1040"/>
      <c r="AD53" s="1040"/>
      <c r="AE53" s="1040"/>
      <c r="AF53" s="1040"/>
      <c r="AG53" s="1040"/>
      <c r="AH53" s="1040"/>
      <c r="AI53" s="1040"/>
      <c r="AJ53" s="1040"/>
      <c r="AK53" s="1040"/>
      <c r="AL53" s="1040"/>
      <c r="AM53" s="1040"/>
      <c r="AN53" s="1040"/>
      <c r="AO53" s="1040"/>
      <c r="AP53" s="1040"/>
      <c r="AQ53" s="1040"/>
      <c r="AR53" s="1040"/>
      <c r="AS53" s="1040"/>
      <c r="AT53" s="1040"/>
      <c r="AU53" s="1040"/>
      <c r="AV53" s="1040"/>
      <c r="AW53" s="1040"/>
      <c r="AX53" s="88"/>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N53" s="260"/>
      <c r="CO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I53" s="260"/>
      <c r="EJ53" s="260"/>
    </row>
    <row r="54" spans="3:140" ht="16.5" customHeight="1">
      <c r="C54" s="90"/>
      <c r="D54" s="1040"/>
      <c r="E54" s="1040"/>
      <c r="F54" s="1040"/>
      <c r="G54" s="1040"/>
      <c r="H54" s="1040"/>
      <c r="I54" s="1040"/>
      <c r="J54" s="1040"/>
      <c r="K54" s="1040"/>
      <c r="L54" s="1040"/>
      <c r="M54" s="1040"/>
      <c r="N54" s="1040"/>
      <c r="O54" s="1040"/>
      <c r="P54" s="1040"/>
      <c r="Q54" s="1040"/>
      <c r="R54" s="1040"/>
      <c r="S54" s="1040"/>
      <c r="T54" s="1040"/>
      <c r="U54" s="1040"/>
      <c r="V54" s="1040"/>
      <c r="W54" s="1040"/>
      <c r="X54" s="1040"/>
      <c r="Y54" s="1040"/>
      <c r="Z54" s="1040"/>
      <c r="AA54" s="1040"/>
      <c r="AB54" s="1040"/>
      <c r="AC54" s="1040"/>
      <c r="AD54" s="1040"/>
      <c r="AE54" s="1040"/>
      <c r="AF54" s="1040"/>
      <c r="AG54" s="1040"/>
      <c r="AH54" s="1040"/>
      <c r="AI54" s="1040"/>
      <c r="AJ54" s="1040"/>
      <c r="AK54" s="1040"/>
      <c r="AL54" s="1040"/>
      <c r="AM54" s="1040"/>
      <c r="AN54" s="1040"/>
      <c r="AO54" s="1040"/>
      <c r="AP54" s="1040"/>
      <c r="AQ54" s="1040"/>
      <c r="AR54" s="1040"/>
      <c r="AS54" s="1040"/>
      <c r="AT54" s="1040"/>
      <c r="AU54" s="1040"/>
      <c r="AV54" s="1040"/>
      <c r="AW54" s="1040"/>
      <c r="AX54" s="88"/>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N54" s="260"/>
      <c r="CO54" s="260"/>
      <c r="DA54" s="260"/>
      <c r="DB54" s="260"/>
      <c r="DC54" s="260"/>
      <c r="DD54" s="260"/>
      <c r="DE54" s="260"/>
      <c r="DF54" s="260"/>
      <c r="DG54" s="260"/>
      <c r="DH54" s="260"/>
      <c r="DI54" s="260"/>
      <c r="DJ54" s="260"/>
      <c r="DK54" s="260"/>
      <c r="DL54" s="260"/>
      <c r="DM54" s="260"/>
      <c r="DN54" s="260"/>
      <c r="DO54" s="260"/>
      <c r="DP54" s="260"/>
      <c r="DQ54" s="260"/>
      <c r="DR54" s="260"/>
      <c r="DS54" s="260"/>
      <c r="DT54" s="260"/>
      <c r="DU54" s="260"/>
      <c r="DV54" s="260"/>
      <c r="DW54" s="260"/>
      <c r="DX54" s="260"/>
      <c r="DY54" s="260"/>
      <c r="DZ54" s="260"/>
      <c r="EA54" s="260"/>
      <c r="EB54" s="260"/>
      <c r="EC54" s="260"/>
      <c r="ED54" s="260"/>
      <c r="EI54" s="260"/>
      <c r="EJ54" s="260"/>
    </row>
    <row r="55" spans="3:140" ht="16.5" customHeight="1">
      <c r="C55" s="90"/>
      <c r="D55" s="1040"/>
      <c r="E55" s="1040"/>
      <c r="F55" s="1040"/>
      <c r="G55" s="1040"/>
      <c r="H55" s="1040"/>
      <c r="I55" s="1040"/>
      <c r="J55" s="1040"/>
      <c r="K55" s="1040"/>
      <c r="L55" s="1040"/>
      <c r="M55" s="1040"/>
      <c r="N55" s="1040"/>
      <c r="O55" s="1040"/>
      <c r="P55" s="1040"/>
      <c r="Q55" s="1040"/>
      <c r="R55" s="1040"/>
      <c r="S55" s="1040"/>
      <c r="T55" s="1040"/>
      <c r="U55" s="1040"/>
      <c r="V55" s="1040"/>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88"/>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N55" s="260"/>
      <c r="CO55" s="260"/>
      <c r="DA55" s="260"/>
      <c r="DB55" s="260"/>
      <c r="DC55" s="260"/>
      <c r="DD55" s="260"/>
      <c r="DE55" s="260"/>
      <c r="DF55" s="260"/>
      <c r="DG55" s="260"/>
      <c r="DH55" s="260"/>
      <c r="DI55" s="260"/>
      <c r="DJ55" s="260"/>
      <c r="DK55" s="260"/>
      <c r="DL55" s="260"/>
      <c r="DM55" s="260"/>
      <c r="DN55" s="260"/>
      <c r="DO55" s="260"/>
      <c r="DP55" s="260"/>
      <c r="DQ55" s="260"/>
      <c r="DR55" s="260"/>
      <c r="DS55" s="260"/>
      <c r="DT55" s="260"/>
      <c r="DU55" s="260"/>
      <c r="DV55" s="260"/>
      <c r="DW55" s="260"/>
      <c r="DX55" s="260"/>
      <c r="DY55" s="260"/>
      <c r="DZ55" s="260"/>
      <c r="EA55" s="260"/>
      <c r="EB55" s="260"/>
      <c r="EC55" s="260"/>
      <c r="ED55" s="260"/>
      <c r="EI55" s="260"/>
      <c r="EJ55" s="260"/>
    </row>
    <row r="56" spans="3:140" ht="16.5" customHeight="1">
      <c r="C56" s="90"/>
      <c r="D56" s="1040"/>
      <c r="E56" s="1040"/>
      <c r="F56" s="1040"/>
      <c r="G56" s="1040"/>
      <c r="H56" s="1040"/>
      <c r="I56" s="1040"/>
      <c r="J56" s="1040"/>
      <c r="K56" s="1040"/>
      <c r="L56" s="1040"/>
      <c r="M56" s="1040"/>
      <c r="N56" s="1040"/>
      <c r="O56" s="1040"/>
      <c r="P56" s="1040"/>
      <c r="Q56" s="1040"/>
      <c r="R56" s="1040"/>
      <c r="S56" s="1040"/>
      <c r="T56" s="1040"/>
      <c r="U56" s="1040"/>
      <c r="V56" s="1040"/>
      <c r="W56" s="1040"/>
      <c r="X56" s="1040"/>
      <c r="Y56" s="1040"/>
      <c r="Z56" s="1040"/>
      <c r="AA56" s="1040"/>
      <c r="AB56" s="1040"/>
      <c r="AC56" s="1040"/>
      <c r="AD56" s="1040"/>
      <c r="AE56" s="1040"/>
      <c r="AF56" s="1040"/>
      <c r="AG56" s="1040"/>
      <c r="AH56" s="1040"/>
      <c r="AI56" s="1040"/>
      <c r="AJ56" s="1040"/>
      <c r="AK56" s="1040"/>
      <c r="AL56" s="1040"/>
      <c r="AM56" s="1040"/>
      <c r="AN56" s="1040"/>
      <c r="AO56" s="1040"/>
      <c r="AP56" s="1040"/>
      <c r="AQ56" s="1040"/>
      <c r="AR56" s="1040"/>
      <c r="AS56" s="1040"/>
      <c r="AT56" s="1040"/>
      <c r="AU56" s="1040"/>
      <c r="AV56" s="1040"/>
      <c r="AW56" s="1040"/>
      <c r="AX56" s="88"/>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N56" s="260"/>
      <c r="CO56" s="260"/>
      <c r="DA56" s="260"/>
      <c r="DB56" s="260"/>
      <c r="DC56" s="260"/>
      <c r="DD56" s="260"/>
      <c r="DE56" s="260"/>
      <c r="DF56" s="260"/>
      <c r="DG56" s="260"/>
      <c r="DH56" s="260"/>
      <c r="DI56" s="260"/>
      <c r="DJ56" s="260"/>
      <c r="DK56" s="260"/>
      <c r="DL56" s="260"/>
      <c r="DM56" s="260"/>
      <c r="DN56" s="260"/>
      <c r="DO56" s="260"/>
      <c r="DP56" s="260"/>
      <c r="DQ56" s="260"/>
      <c r="DR56" s="260"/>
      <c r="DS56" s="260"/>
      <c r="DT56" s="260"/>
      <c r="DU56" s="260"/>
      <c r="DV56" s="260"/>
      <c r="DW56" s="260"/>
      <c r="DX56" s="260"/>
      <c r="DY56" s="260"/>
      <c r="DZ56" s="260"/>
      <c r="EA56" s="260"/>
      <c r="EB56" s="260"/>
      <c r="EC56" s="260"/>
      <c r="ED56" s="260"/>
      <c r="EI56" s="260"/>
      <c r="EJ56" s="260"/>
    </row>
    <row r="57" spans="3:140" ht="16.5" customHeight="1">
      <c r="C57" s="90"/>
      <c r="D57" s="1040"/>
      <c r="E57" s="1040"/>
      <c r="F57" s="1040"/>
      <c r="G57" s="1040"/>
      <c r="H57" s="1040"/>
      <c r="I57" s="1040"/>
      <c r="J57" s="1040"/>
      <c r="K57" s="1040"/>
      <c r="L57" s="1040"/>
      <c r="M57" s="1040"/>
      <c r="N57" s="1040"/>
      <c r="O57" s="1040"/>
      <c r="P57" s="1040"/>
      <c r="Q57" s="1040"/>
      <c r="R57" s="1040"/>
      <c r="S57" s="1040"/>
      <c r="T57" s="1040"/>
      <c r="U57" s="1040"/>
      <c r="V57" s="1040"/>
      <c r="W57" s="1040"/>
      <c r="X57" s="1040"/>
      <c r="Y57" s="1040"/>
      <c r="Z57" s="1040"/>
      <c r="AA57" s="1040"/>
      <c r="AB57" s="1040"/>
      <c r="AC57" s="1040"/>
      <c r="AD57" s="1040"/>
      <c r="AE57" s="1040"/>
      <c r="AF57" s="1040"/>
      <c r="AG57" s="1040"/>
      <c r="AH57" s="1040"/>
      <c r="AI57" s="1040"/>
      <c r="AJ57" s="1040"/>
      <c r="AK57" s="1040"/>
      <c r="AL57" s="1040"/>
      <c r="AM57" s="1040"/>
      <c r="AN57" s="1040"/>
      <c r="AO57" s="1040"/>
      <c r="AP57" s="1040"/>
      <c r="AQ57" s="1040"/>
      <c r="AR57" s="1040"/>
      <c r="AS57" s="1040"/>
      <c r="AT57" s="1040"/>
      <c r="AU57" s="1040"/>
      <c r="AV57" s="1040"/>
      <c r="AW57" s="1040"/>
      <c r="AX57" s="88"/>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60"/>
      <c r="CE57" s="260"/>
      <c r="CF57" s="260"/>
      <c r="CG57" s="260"/>
      <c r="CH57" s="260"/>
      <c r="CI57" s="260"/>
      <c r="CN57" s="260"/>
      <c r="CO57" s="260"/>
      <c r="DA57" s="260"/>
      <c r="DB57" s="260"/>
      <c r="DC57" s="260"/>
      <c r="DD57" s="260"/>
      <c r="DE57" s="260"/>
      <c r="DF57" s="260"/>
      <c r="DG57" s="260"/>
      <c r="DH57" s="260"/>
      <c r="DI57" s="260"/>
      <c r="DJ57" s="260"/>
      <c r="DK57" s="260"/>
      <c r="DL57" s="260"/>
      <c r="DM57" s="260"/>
      <c r="DN57" s="260"/>
      <c r="DO57" s="260"/>
      <c r="DP57" s="260"/>
      <c r="DQ57" s="260"/>
      <c r="DR57" s="260"/>
      <c r="DS57" s="260"/>
      <c r="DT57" s="260"/>
      <c r="DU57" s="260"/>
      <c r="DV57" s="260"/>
      <c r="DW57" s="260"/>
      <c r="DX57" s="260"/>
      <c r="DY57" s="260"/>
      <c r="DZ57" s="260"/>
      <c r="EA57" s="260"/>
      <c r="EB57" s="260"/>
      <c r="EC57" s="260"/>
      <c r="ED57" s="260"/>
      <c r="EI57" s="260"/>
      <c r="EJ57" s="260"/>
    </row>
    <row r="58" spans="3:140" ht="16.5" customHeight="1">
      <c r="C58" s="91"/>
      <c r="D58" s="1042"/>
      <c r="E58" s="1042"/>
      <c r="F58" s="1042"/>
      <c r="G58" s="1042"/>
      <c r="H58" s="1042"/>
      <c r="I58" s="1042"/>
      <c r="J58" s="1042"/>
      <c r="K58" s="1042"/>
      <c r="L58" s="1042"/>
      <c r="M58" s="1042"/>
      <c r="N58" s="1042"/>
      <c r="O58" s="1042"/>
      <c r="P58" s="1042"/>
      <c r="Q58" s="1042"/>
      <c r="R58" s="1042"/>
      <c r="S58" s="1042"/>
      <c r="T58" s="1042"/>
      <c r="U58" s="1042"/>
      <c r="V58" s="1042"/>
      <c r="W58" s="1042"/>
      <c r="X58" s="1042"/>
      <c r="Y58" s="1042"/>
      <c r="Z58" s="1042"/>
      <c r="AA58" s="1042"/>
      <c r="AB58" s="1042"/>
      <c r="AC58" s="1042"/>
      <c r="AD58" s="1042"/>
      <c r="AE58" s="1042"/>
      <c r="AF58" s="1042"/>
      <c r="AG58" s="1042"/>
      <c r="AH58" s="1042"/>
      <c r="AI58" s="1042"/>
      <c r="AJ58" s="1042"/>
      <c r="AK58" s="1042"/>
      <c r="AL58" s="1042"/>
      <c r="AM58" s="1042"/>
      <c r="AN58" s="1042"/>
      <c r="AO58" s="1042"/>
      <c r="AP58" s="1042"/>
      <c r="AQ58" s="1042"/>
      <c r="AR58" s="1042"/>
      <c r="AS58" s="1042"/>
      <c r="AT58" s="1042"/>
      <c r="AU58" s="1042"/>
      <c r="AV58" s="1042"/>
      <c r="AW58" s="1042"/>
      <c r="AX58" s="88"/>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N58" s="260"/>
      <c r="CO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I58" s="260"/>
      <c r="EJ58" s="260"/>
    </row>
    <row r="59" spans="3:140" ht="12">
      <c r="C59" s="16"/>
      <c r="D59" s="1044"/>
      <c r="E59" s="1044"/>
      <c r="F59" s="1044"/>
      <c r="G59" s="1044"/>
      <c r="H59" s="1044"/>
      <c r="I59" s="1044"/>
      <c r="J59" s="1044"/>
      <c r="K59" s="1044"/>
      <c r="L59" s="1044"/>
      <c r="M59" s="1044"/>
      <c r="N59" s="1044"/>
      <c r="O59" s="1044"/>
      <c r="P59" s="1044"/>
      <c r="Q59" s="1044"/>
      <c r="R59" s="1044"/>
      <c r="S59" s="1044"/>
      <c r="T59" s="1044"/>
      <c r="U59" s="1044"/>
      <c r="V59" s="1044"/>
      <c r="W59" s="1044"/>
      <c r="X59" s="1044"/>
      <c r="Y59" s="1044"/>
      <c r="Z59" s="1044"/>
      <c r="AA59" s="1044"/>
      <c r="AB59" s="1044"/>
      <c r="AC59" s="1044"/>
      <c r="AD59" s="1044"/>
      <c r="AE59" s="1044"/>
      <c r="AF59" s="1044"/>
      <c r="AG59" s="1044"/>
      <c r="AH59" s="1044"/>
      <c r="AI59" s="1044"/>
      <c r="AJ59" s="1044"/>
      <c r="AK59" s="1044"/>
      <c r="AL59" s="1044"/>
      <c r="AM59" s="1044"/>
      <c r="AN59" s="1044"/>
      <c r="AO59" s="1044"/>
      <c r="AP59" s="1044"/>
      <c r="AQ59" s="1044"/>
      <c r="AR59" s="1044"/>
      <c r="AS59" s="1044"/>
      <c r="AT59" s="1044"/>
      <c r="AU59" s="1044"/>
      <c r="AV59" s="1044"/>
      <c r="AW59" s="1044"/>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N59" s="260"/>
      <c r="CO59" s="260"/>
      <c r="DA59" s="260"/>
      <c r="DB59" s="260"/>
      <c r="DC59" s="260"/>
      <c r="DD59" s="260"/>
      <c r="DE59" s="260"/>
      <c r="DF59" s="260"/>
      <c r="DG59" s="260"/>
      <c r="DH59" s="260"/>
      <c r="DI59" s="260"/>
      <c r="DJ59" s="260"/>
      <c r="DK59" s="260"/>
      <c r="DL59" s="260"/>
      <c r="DM59" s="260"/>
      <c r="DN59" s="260"/>
      <c r="DO59" s="260"/>
      <c r="DP59" s="260"/>
      <c r="DQ59" s="260"/>
      <c r="DR59" s="260"/>
      <c r="DS59" s="260"/>
      <c r="DT59" s="260"/>
      <c r="DU59" s="260"/>
      <c r="DV59" s="260"/>
      <c r="DW59" s="260"/>
      <c r="DX59" s="260"/>
      <c r="DY59" s="260"/>
      <c r="DZ59" s="260"/>
      <c r="EA59" s="260"/>
      <c r="EB59" s="260"/>
      <c r="EC59" s="260"/>
      <c r="ED59" s="260"/>
      <c r="EI59" s="260"/>
      <c r="EJ59" s="260"/>
    </row>
    <row r="60" spans="3:4" ht="12">
      <c r="C60" s="16"/>
      <c r="D60" s="16"/>
    </row>
  </sheetData>
  <sheetProtection sheet="1" formatCells="0" formatColumns="0" formatRows="0" insertColumns="0"/>
  <mergeCells count="37">
    <mergeCell ref="CF36:CH36"/>
    <mergeCell ref="K3:AC3"/>
    <mergeCell ref="C1:E1"/>
    <mergeCell ref="D37:AW37"/>
    <mergeCell ref="D36:AW36"/>
    <mergeCell ref="C6:AQ6"/>
    <mergeCell ref="D21:AQ21"/>
    <mergeCell ref="D22:AW22"/>
    <mergeCell ref="D23:AW23"/>
    <mergeCell ref="H26:M26"/>
    <mergeCell ref="Q28:W28"/>
    <mergeCell ref="D58:AW58"/>
    <mergeCell ref="D59:AW59"/>
    <mergeCell ref="D53:AW53"/>
    <mergeCell ref="D54:AW54"/>
    <mergeCell ref="D55:AW55"/>
    <mergeCell ref="D56:AW56"/>
    <mergeCell ref="EA36:EC36"/>
    <mergeCell ref="D57:AW57"/>
    <mergeCell ref="D51:AW51"/>
    <mergeCell ref="D52:AW52"/>
    <mergeCell ref="D45:AW45"/>
    <mergeCell ref="D46:AW46"/>
    <mergeCell ref="D47:AW47"/>
    <mergeCell ref="D43:AW43"/>
    <mergeCell ref="D40:AW40"/>
    <mergeCell ref="D48:AW48"/>
    <mergeCell ref="D24:AW24"/>
    <mergeCell ref="D50:AW50"/>
    <mergeCell ref="D38:AW38"/>
    <mergeCell ref="D49:AW49"/>
    <mergeCell ref="D41:AW41"/>
    <mergeCell ref="D42:AW42"/>
    <mergeCell ref="D39:AW39"/>
    <mergeCell ref="D44:AW44"/>
    <mergeCell ref="Q30:W30"/>
    <mergeCell ref="H31:M32"/>
  </mergeCells>
  <conditionalFormatting sqref="BE9:CS19">
    <cfRule type="containsText" priority="1" dxfId="16" operator="containsText" stopIfTrue="1" text="&gt;">
      <formula>NOT(ISERROR(SEARCH("&gt;",BE9)))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53" man="1"/>
  </rowBreaks>
  <colBreaks count="2" manualBreakCount="2">
    <brk id="49" max="65535" man="1"/>
    <brk id="98" max="65535" man="1"/>
  </colBreaks>
  <ignoredErrors>
    <ignoredError sqref="DC11 DE11:EM11"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T59"/>
  <sheetViews>
    <sheetView showGridLines="0" zoomScale="80" zoomScaleNormal="80" zoomScalePageLayoutView="55" workbookViewId="0" topLeftCell="C1">
      <selection activeCell="F9" sqref="F9"/>
    </sheetView>
  </sheetViews>
  <sheetFormatPr defaultColWidth="8.8515625" defaultRowHeight="12.75"/>
  <cols>
    <col min="1" max="1" width="6.8515625" style="336" hidden="1" customWidth="1"/>
    <col min="2" max="2" width="4.421875" style="336" hidden="1" customWidth="1"/>
    <col min="3" max="3" width="9.421875" style="0" customWidth="1"/>
    <col min="4" max="4" width="33.421875" style="0" customWidth="1"/>
    <col min="5" max="5" width="6.140625" style="0" customWidth="1"/>
    <col min="6" max="6" width="7.421875" style="130" customWidth="1"/>
    <col min="7" max="7" width="1.421875" style="141" customWidth="1"/>
    <col min="8" max="8" width="6.8515625" style="130" customWidth="1"/>
    <col min="9" max="9" width="1.421875" style="141" customWidth="1"/>
    <col min="10" max="10" width="6.8515625" style="130" customWidth="1"/>
    <col min="11" max="11" width="1.421875" style="141" customWidth="1"/>
    <col min="12" max="12" width="6.8515625" style="130" customWidth="1"/>
    <col min="13" max="13" width="1.421875" style="141" customWidth="1"/>
    <col min="14" max="14" width="6.8515625" style="130" customWidth="1"/>
    <col min="15" max="15" width="1.421875" style="141" customWidth="1"/>
    <col min="16" max="16" width="6.8515625" style="130" customWidth="1"/>
    <col min="17" max="17" width="1.421875" style="141" customWidth="1"/>
    <col min="18" max="18" width="6.8515625" style="130" customWidth="1"/>
    <col min="19" max="19" width="1.421875" style="141" customWidth="1"/>
    <col min="20" max="20" width="6.8515625" style="130" customWidth="1"/>
    <col min="21" max="21" width="1.421875" style="141" customWidth="1"/>
    <col min="22" max="22" width="6.8515625" style="130" customWidth="1"/>
    <col min="23" max="23" width="1.421875" style="141" customWidth="1"/>
    <col min="24" max="24" width="6.8515625" style="130" customWidth="1"/>
    <col min="25" max="25" width="1.421875" style="141" customWidth="1"/>
    <col min="26" max="26" width="6.8515625" style="130" customWidth="1"/>
    <col min="27" max="27" width="1.421875" style="522" customWidth="1"/>
    <col min="28" max="28" width="6.8515625" style="130" customWidth="1"/>
    <col min="29" max="29" width="1.421875" style="522" customWidth="1"/>
    <col min="30" max="30" width="6.8515625" style="130" customWidth="1"/>
    <col min="31" max="31" width="1.421875" style="522" customWidth="1"/>
    <col min="32" max="32" width="6.8515625" style="130" customWidth="1"/>
    <col min="33" max="33" width="1.421875" style="522" customWidth="1"/>
    <col min="34" max="34" width="6.8515625" style="130" customWidth="1"/>
    <col min="35" max="35" width="1.421875" style="522" customWidth="1"/>
    <col min="36" max="36" width="6.8515625" style="141" customWidth="1"/>
    <col min="37" max="37" width="1.421875" style="522" customWidth="1"/>
    <col min="38" max="38" width="6.8515625" style="141" customWidth="1"/>
    <col min="39" max="39" width="1.421875" style="522" customWidth="1"/>
    <col min="40" max="40" width="6.8515625" style="130" customWidth="1"/>
    <col min="41" max="41" width="1.421875" style="522" customWidth="1"/>
    <col min="42" max="42" width="6.8515625" style="130" customWidth="1"/>
    <col min="43" max="43" width="1.421875" style="522" customWidth="1"/>
    <col min="44" max="44" width="6.8515625" style="141" customWidth="1"/>
    <col min="45" max="45" width="1.421875" style="522" customWidth="1"/>
    <col min="46" max="46" width="6.8515625" style="141" customWidth="1"/>
    <col min="47" max="47" width="1.421875" style="522" customWidth="1"/>
    <col min="48" max="48" width="6.8515625" style="141" customWidth="1"/>
    <col min="49" max="49" width="1.421875" style="522" customWidth="1"/>
    <col min="50" max="50" width="0.42578125" style="141" customWidth="1"/>
    <col min="51" max="51" width="1.421875" style="140" customWidth="1"/>
    <col min="52" max="52" width="6.421875" style="260" customWidth="1"/>
    <col min="53" max="53" width="32.421875" style="260" customWidth="1"/>
    <col min="54" max="54" width="6.421875" style="260" customWidth="1"/>
    <col min="55" max="55" width="5.57421875" style="260" customWidth="1"/>
    <col min="56" max="56" width="1.421875" style="300" customWidth="1"/>
    <col min="57" max="57" width="5.57421875" style="301" customWidth="1"/>
    <col min="58" max="58" width="1.421875" style="300" customWidth="1"/>
    <col min="59" max="59" width="5.57421875" style="301" customWidth="1"/>
    <col min="60" max="60" width="1.421875" style="300" customWidth="1"/>
    <col min="61" max="61" width="5.57421875" style="301" customWidth="1"/>
    <col min="62" max="62" width="1.421875" style="300" customWidth="1"/>
    <col min="63" max="63" width="5.57421875" style="301" customWidth="1"/>
    <col min="64" max="64" width="1.421875" style="300" customWidth="1"/>
    <col min="65" max="65" width="5.57421875" style="301" customWidth="1"/>
    <col min="66" max="66" width="1.421875" style="300" customWidth="1"/>
    <col min="67" max="67" width="5.57421875" style="301" customWidth="1"/>
    <col min="68" max="68" width="1.421875" style="300" customWidth="1"/>
    <col min="69" max="69" width="5.57421875" style="301" customWidth="1"/>
    <col min="70" max="70" width="1.421875" style="300" customWidth="1"/>
    <col min="71" max="71" width="5.57421875" style="301" customWidth="1"/>
    <col min="72" max="72" width="1.421875" style="300" customWidth="1"/>
    <col min="73" max="73" width="5.57421875" style="301" customWidth="1"/>
    <col min="74" max="74" width="1.421875" style="300" customWidth="1"/>
    <col min="75" max="75" width="5.57421875" style="301" customWidth="1"/>
    <col min="76" max="76" width="1.421875" style="300" customWidth="1"/>
    <col min="77" max="77" width="5.57421875" style="301" customWidth="1"/>
    <col min="78" max="78" width="1.421875" style="300" customWidth="1"/>
    <col min="79" max="79" width="5.57421875" style="301" customWidth="1"/>
    <col min="80" max="80" width="1.421875" style="300" customWidth="1"/>
    <col min="81" max="81" width="5.57421875" style="301" customWidth="1"/>
    <col min="82" max="82" width="1.421875" style="300" customWidth="1"/>
    <col min="83" max="83" width="5.57421875" style="301" customWidth="1"/>
    <col min="84" max="84" width="1.421875" style="300" customWidth="1"/>
    <col min="85" max="85" width="5.57421875" style="301" customWidth="1"/>
    <col min="86" max="86" width="1.421875" style="300" customWidth="1"/>
    <col min="87" max="87" width="5.57421875" style="301" customWidth="1"/>
    <col min="88" max="88" width="1.421875" style="300" customWidth="1"/>
    <col min="89" max="89" width="5.57421875" style="301" customWidth="1"/>
    <col min="90" max="90" width="1.421875" style="260" customWidth="1"/>
    <col min="91" max="91" width="5.57421875" style="260" customWidth="1"/>
    <col min="92" max="92" width="1.421875" style="260" customWidth="1"/>
    <col min="93" max="93" width="5.57421875" style="301" customWidth="1"/>
    <col min="94" max="94" width="1.421875" style="300" customWidth="1"/>
    <col min="95" max="95" width="5.57421875" style="301" customWidth="1"/>
    <col min="96" max="96" width="1.421875" style="260" customWidth="1"/>
    <col min="97" max="97" width="5.57421875" style="260" customWidth="1"/>
    <col min="98" max="98" width="1.421875" style="260" customWidth="1"/>
  </cols>
  <sheetData>
    <row r="1" spans="2:94" ht="15" customHeight="1">
      <c r="B1" s="336">
        <v>0</v>
      </c>
      <c r="C1" s="1064" t="s">
        <v>111</v>
      </c>
      <c r="D1" s="1064"/>
      <c r="E1" s="1064"/>
      <c r="F1" s="126"/>
      <c r="G1" s="136"/>
      <c r="H1" s="126"/>
      <c r="I1" s="136"/>
      <c r="J1" s="126"/>
      <c r="K1" s="136"/>
      <c r="L1" s="126"/>
      <c r="M1" s="136"/>
      <c r="N1" s="126"/>
      <c r="O1" s="136"/>
      <c r="P1" s="126"/>
      <c r="Q1" s="136"/>
      <c r="R1" s="126"/>
      <c r="S1" s="136"/>
      <c r="T1" s="126"/>
      <c r="U1" s="136"/>
      <c r="V1" s="126"/>
      <c r="W1" s="136"/>
      <c r="X1" s="126"/>
      <c r="Y1" s="136"/>
      <c r="Z1" s="126"/>
      <c r="AA1" s="519"/>
      <c r="AB1" s="126"/>
      <c r="AC1" s="519"/>
      <c r="AD1" s="126"/>
      <c r="AE1" s="519"/>
      <c r="AF1" s="126"/>
      <c r="AG1" s="519"/>
      <c r="AH1" s="126"/>
      <c r="AI1" s="519"/>
      <c r="AJ1" s="136"/>
      <c r="AK1" s="519"/>
      <c r="AL1" s="136"/>
      <c r="AM1" s="519"/>
      <c r="AN1" s="126"/>
      <c r="AO1" s="526"/>
      <c r="AP1" s="126"/>
      <c r="AQ1" s="526"/>
      <c r="AR1" s="142"/>
      <c r="AS1" s="526"/>
      <c r="AT1" s="142"/>
      <c r="AU1" s="526"/>
      <c r="AV1" s="142"/>
      <c r="AW1" s="526"/>
      <c r="AX1" s="146"/>
      <c r="AZ1" s="846" t="s">
        <v>70</v>
      </c>
      <c r="BC1" s="902"/>
      <c r="BD1" s="870"/>
      <c r="BE1" s="871"/>
      <c r="BF1" s="870"/>
      <c r="BG1" s="871"/>
      <c r="BH1" s="870"/>
      <c r="BI1" s="871"/>
      <c r="BJ1" s="870"/>
      <c r="BK1" s="871"/>
      <c r="BL1" s="870"/>
      <c r="BM1" s="871"/>
      <c r="BN1" s="870"/>
      <c r="BO1" s="871"/>
      <c r="BP1" s="870"/>
      <c r="BQ1" s="871"/>
      <c r="BR1" s="870"/>
      <c r="BS1" s="871"/>
      <c r="BT1" s="870"/>
      <c r="BU1" s="871"/>
      <c r="BV1" s="870"/>
      <c r="BW1" s="871"/>
      <c r="BX1" s="870"/>
      <c r="BY1" s="871"/>
      <c r="BZ1" s="870"/>
      <c r="CA1" s="871"/>
      <c r="CB1" s="870"/>
      <c r="CC1" s="871"/>
      <c r="CD1" s="870"/>
      <c r="CE1" s="871"/>
      <c r="CF1" s="870"/>
      <c r="CG1" s="871"/>
      <c r="CH1" s="870"/>
      <c r="CJ1" s="870"/>
      <c r="CP1" s="870"/>
    </row>
    <row r="2" spans="3:95" ht="12.75">
      <c r="C2" s="60"/>
      <c r="D2" s="60"/>
      <c r="E2" s="61"/>
      <c r="F2" s="127"/>
      <c r="G2" s="137"/>
      <c r="H2" s="127"/>
      <c r="I2" s="137"/>
      <c r="J2" s="127"/>
      <c r="K2" s="137"/>
      <c r="L2" s="127"/>
      <c r="M2" s="137"/>
      <c r="N2" s="127"/>
      <c r="O2" s="137"/>
      <c r="P2" s="127"/>
      <c r="Q2" s="137"/>
      <c r="R2" s="127"/>
      <c r="S2" s="137"/>
      <c r="T2" s="127"/>
      <c r="U2" s="137"/>
      <c r="V2" s="127"/>
      <c r="W2" s="137"/>
      <c r="X2" s="127"/>
      <c r="Y2" s="137"/>
      <c r="Z2" s="127"/>
      <c r="AA2" s="520"/>
      <c r="AB2" s="127"/>
      <c r="AC2" s="520"/>
      <c r="AD2" s="127"/>
      <c r="AE2" s="520"/>
      <c r="AF2" s="127"/>
      <c r="AG2" s="520"/>
      <c r="AH2" s="127"/>
      <c r="AI2" s="520"/>
      <c r="AJ2" s="137"/>
      <c r="AK2" s="520"/>
      <c r="AL2" s="137"/>
      <c r="AM2" s="520"/>
      <c r="AN2" s="127"/>
      <c r="AO2" s="527"/>
      <c r="AP2" s="127"/>
      <c r="AQ2" s="527"/>
      <c r="AR2" s="143"/>
      <c r="AS2" s="527"/>
      <c r="AT2" s="143"/>
      <c r="AU2" s="527"/>
      <c r="AV2" s="143"/>
      <c r="AW2" s="527"/>
      <c r="AX2" s="143"/>
      <c r="AY2" s="195"/>
      <c r="BA2" s="368"/>
      <c r="BB2" s="368"/>
      <c r="BC2" s="368"/>
      <c r="BD2" s="872"/>
      <c r="BE2" s="873"/>
      <c r="BF2" s="872"/>
      <c r="BG2" s="873"/>
      <c r="BH2" s="872"/>
      <c r="BI2" s="873"/>
      <c r="BJ2" s="872"/>
      <c r="BK2" s="873"/>
      <c r="BL2" s="872"/>
      <c r="BM2" s="873"/>
      <c r="BN2" s="872"/>
      <c r="BO2" s="873"/>
      <c r="BP2" s="872"/>
      <c r="BQ2" s="873"/>
      <c r="BR2" s="872"/>
      <c r="BS2" s="873"/>
      <c r="BT2" s="872"/>
      <c r="BU2" s="873"/>
      <c r="BV2" s="872"/>
      <c r="BW2" s="873"/>
      <c r="BX2" s="872"/>
      <c r="BY2" s="873"/>
      <c r="BZ2" s="872"/>
      <c r="CA2" s="873"/>
      <c r="CB2" s="872"/>
      <c r="CC2" s="873"/>
      <c r="CD2" s="872"/>
      <c r="CE2" s="873"/>
      <c r="CF2" s="872"/>
      <c r="CG2" s="873"/>
      <c r="CH2" s="872"/>
      <c r="CI2" s="873"/>
      <c r="CJ2" s="872"/>
      <c r="CK2" s="873"/>
      <c r="CO2" s="873"/>
      <c r="CP2" s="872"/>
      <c r="CQ2" s="873"/>
    </row>
    <row r="3" spans="1:98" s="11" customFormat="1" ht="17.25" customHeight="1">
      <c r="A3" s="336"/>
      <c r="B3" s="336">
        <v>854</v>
      </c>
      <c r="C3" s="228" t="s">
        <v>240</v>
      </c>
      <c r="D3" s="432" t="s">
        <v>412</v>
      </c>
      <c r="E3" s="430"/>
      <c r="F3" s="231"/>
      <c r="G3" s="232"/>
      <c r="H3" s="228" t="s">
        <v>241</v>
      </c>
      <c r="I3" s="229"/>
      <c r="J3" s="230"/>
      <c r="K3" s="1051"/>
      <c r="L3" s="1052"/>
      <c r="M3" s="1052"/>
      <c r="N3" s="1052"/>
      <c r="O3" s="1052"/>
      <c r="P3" s="1052"/>
      <c r="Q3" s="1052"/>
      <c r="R3" s="1052"/>
      <c r="S3" s="1052"/>
      <c r="T3" s="1052"/>
      <c r="U3" s="1052"/>
      <c r="V3" s="1052"/>
      <c r="W3" s="1052"/>
      <c r="X3" s="1052"/>
      <c r="Y3" s="1052"/>
      <c r="Z3" s="1052"/>
      <c r="AA3" s="1052"/>
      <c r="AB3" s="1052"/>
      <c r="AC3" s="1052"/>
      <c r="AX3" s="239"/>
      <c r="AY3" s="200"/>
      <c r="AZ3" s="408" t="s">
        <v>73</v>
      </c>
      <c r="BA3" s="274"/>
      <c r="BB3" s="874"/>
      <c r="BC3" s="875"/>
      <c r="BD3" s="875"/>
      <c r="BE3" s="875"/>
      <c r="BF3" s="875"/>
      <c r="BG3" s="875"/>
      <c r="BH3" s="876"/>
      <c r="BI3" s="876"/>
      <c r="BJ3" s="876"/>
      <c r="BK3" s="876"/>
      <c r="BL3" s="876"/>
      <c r="BM3" s="876"/>
      <c r="BN3" s="874"/>
      <c r="BO3" s="876"/>
      <c r="BP3" s="876"/>
      <c r="BQ3" s="876"/>
      <c r="BR3" s="876"/>
      <c r="BS3" s="876"/>
      <c r="BT3" s="874"/>
      <c r="BU3" s="875"/>
      <c r="BV3" s="875"/>
      <c r="BW3" s="875"/>
      <c r="BX3" s="875"/>
      <c r="BY3" s="875"/>
      <c r="BZ3" s="875"/>
      <c r="CA3" s="874"/>
      <c r="CB3" s="874"/>
      <c r="CC3" s="874"/>
      <c r="CD3" s="875"/>
      <c r="CE3" s="875"/>
      <c r="CF3" s="875"/>
      <c r="CG3" s="875"/>
      <c r="CH3" s="875"/>
      <c r="CI3" s="875"/>
      <c r="CJ3" s="875"/>
      <c r="CK3" s="875"/>
      <c r="CL3" s="274"/>
      <c r="CM3" s="274"/>
      <c r="CN3" s="274"/>
      <c r="CO3" s="875"/>
      <c r="CP3" s="875"/>
      <c r="CQ3" s="875"/>
      <c r="CR3" s="274"/>
      <c r="CS3" s="274"/>
      <c r="CT3" s="274"/>
    </row>
    <row r="4" spans="1:98" s="252" customFormat="1" ht="4.5" customHeight="1">
      <c r="A4" s="336"/>
      <c r="B4" s="336"/>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434"/>
      <c r="AS4" s="434"/>
      <c r="AT4" s="434"/>
      <c r="AU4" s="434"/>
      <c r="AV4" s="434"/>
      <c r="AW4" s="434"/>
      <c r="AX4" s="192"/>
      <c r="AY4" s="200"/>
      <c r="AZ4" s="413"/>
      <c r="BA4" s="274"/>
      <c r="BB4" s="274"/>
      <c r="BC4" s="274"/>
      <c r="BD4" s="274"/>
      <c r="BE4" s="274"/>
      <c r="BF4" s="274"/>
      <c r="BG4" s="903"/>
      <c r="BH4" s="904"/>
      <c r="BI4" s="903"/>
      <c r="BJ4" s="904"/>
      <c r="BK4" s="903"/>
      <c r="BL4" s="904"/>
      <c r="BM4" s="903"/>
      <c r="BN4" s="904"/>
      <c r="BO4" s="903"/>
      <c r="BP4" s="904"/>
      <c r="BQ4" s="903"/>
      <c r="BR4" s="904"/>
      <c r="BS4" s="903"/>
      <c r="BT4" s="904"/>
      <c r="BU4" s="903"/>
      <c r="BV4" s="904"/>
      <c r="BW4" s="903"/>
      <c r="BX4" s="904"/>
      <c r="BY4" s="905"/>
      <c r="BZ4" s="906"/>
      <c r="CA4" s="905"/>
      <c r="CB4" s="906"/>
      <c r="CC4" s="1094"/>
      <c r="CD4" s="1094"/>
      <c r="CE4" s="905"/>
      <c r="CF4" s="906"/>
      <c r="CG4" s="905"/>
      <c r="CH4" s="906"/>
      <c r="CI4" s="905"/>
      <c r="CJ4" s="906"/>
      <c r="CK4" s="274"/>
      <c r="CL4" s="274"/>
      <c r="CM4" s="274"/>
      <c r="CN4" s="274"/>
      <c r="CO4" s="905"/>
      <c r="CP4" s="906"/>
      <c r="CQ4" s="274"/>
      <c r="CR4" s="274"/>
      <c r="CS4" s="274"/>
      <c r="CT4" s="274"/>
    </row>
    <row r="5" spans="3:98" ht="3.75" customHeight="1">
      <c r="C5" s="67"/>
      <c r="D5" s="67"/>
      <c r="E5" s="67"/>
      <c r="F5" s="132"/>
      <c r="G5" s="138"/>
      <c r="H5" s="132"/>
      <c r="I5" s="138"/>
      <c r="J5" s="132"/>
      <c r="K5" s="138"/>
      <c r="L5" s="132"/>
      <c r="M5" s="138"/>
      <c r="N5" s="132"/>
      <c r="O5" s="138"/>
      <c r="P5" s="132"/>
      <c r="Q5" s="138"/>
      <c r="R5" s="132"/>
      <c r="S5" s="138"/>
      <c r="T5" s="132"/>
      <c r="U5" s="138"/>
      <c r="V5" s="132"/>
      <c r="W5" s="138"/>
      <c r="X5" s="132"/>
      <c r="Y5" s="138"/>
      <c r="Z5" s="132"/>
      <c r="AA5" s="521"/>
      <c r="AB5" s="132"/>
      <c r="AC5" s="521"/>
      <c r="AD5" s="132"/>
      <c r="AE5" s="521"/>
      <c r="AF5" s="132"/>
      <c r="AG5" s="521"/>
      <c r="AH5" s="132"/>
      <c r="AI5" s="521"/>
      <c r="AJ5" s="138"/>
      <c r="AK5" s="521"/>
      <c r="AL5" s="138"/>
      <c r="AM5" s="521"/>
      <c r="AN5" s="132"/>
      <c r="AO5" s="528"/>
      <c r="AP5" s="132"/>
      <c r="AQ5" s="528"/>
      <c r="AR5" s="144"/>
      <c r="AS5" s="528"/>
      <c r="AT5" s="144"/>
      <c r="AU5" s="528"/>
      <c r="AV5" s="144"/>
      <c r="AW5" s="528"/>
      <c r="AX5" s="144"/>
      <c r="AY5" s="196"/>
      <c r="AZ5" s="408"/>
      <c r="BA5" s="907"/>
      <c r="BB5" s="907"/>
      <c r="BC5" s="907"/>
      <c r="BD5" s="877"/>
      <c r="BE5" s="878"/>
      <c r="BF5" s="877"/>
      <c r="BG5" s="878"/>
      <c r="BH5" s="877"/>
      <c r="BI5" s="878"/>
      <c r="BJ5" s="877"/>
      <c r="BK5" s="878"/>
      <c r="BL5" s="877"/>
      <c r="BM5" s="878"/>
      <c r="BN5" s="877"/>
      <c r="BO5" s="878"/>
      <c r="BP5" s="877"/>
      <c r="BQ5" s="878"/>
      <c r="BR5" s="877"/>
      <c r="BS5" s="878"/>
      <c r="BT5" s="877"/>
      <c r="BU5" s="878"/>
      <c r="BV5" s="877"/>
      <c r="BW5" s="878"/>
      <c r="BX5" s="877"/>
      <c r="BY5" s="878"/>
      <c r="BZ5" s="877"/>
      <c r="CA5" s="878"/>
      <c r="CB5" s="877"/>
      <c r="CC5" s="878"/>
      <c r="CD5" s="877"/>
      <c r="CE5" s="878"/>
      <c r="CF5" s="877"/>
      <c r="CG5" s="878"/>
      <c r="CH5" s="877"/>
      <c r="CI5" s="878"/>
      <c r="CJ5" s="877"/>
      <c r="CK5" s="878"/>
      <c r="CL5" s="274"/>
      <c r="CM5" s="274"/>
      <c r="CN5" s="274"/>
      <c r="CO5" s="878"/>
      <c r="CP5" s="877"/>
      <c r="CQ5" s="878"/>
      <c r="CR5" s="274"/>
      <c r="CS5" s="274"/>
      <c r="CT5" s="274"/>
    </row>
    <row r="6" spans="2:95" ht="18.75" customHeight="1">
      <c r="B6" s="336">
        <v>163</v>
      </c>
      <c r="C6" s="1083" t="s">
        <v>266</v>
      </c>
      <c r="D6" s="1083"/>
      <c r="E6" s="1083"/>
      <c r="F6" s="1083"/>
      <c r="G6" s="1083"/>
      <c r="H6" s="1083"/>
      <c r="I6" s="1083"/>
      <c r="J6" s="1083"/>
      <c r="K6" s="1083"/>
      <c r="L6" s="1083"/>
      <c r="M6" s="1083"/>
      <c r="N6" s="1083"/>
      <c r="O6" s="1083"/>
      <c r="P6" s="1083"/>
      <c r="Q6" s="1083"/>
      <c r="R6" s="1083"/>
      <c r="S6" s="1083"/>
      <c r="T6" s="1083"/>
      <c r="U6" s="1083"/>
      <c r="V6" s="1083"/>
      <c r="W6" s="1083"/>
      <c r="X6" s="1083"/>
      <c r="Y6" s="1083"/>
      <c r="Z6" s="1083"/>
      <c r="AA6" s="1083"/>
      <c r="AB6" s="1083"/>
      <c r="AC6" s="1083"/>
      <c r="AD6" s="1083"/>
      <c r="AE6" s="1083"/>
      <c r="AF6" s="1083"/>
      <c r="AG6" s="1083"/>
      <c r="AH6" s="1083"/>
      <c r="AI6" s="1083"/>
      <c r="AJ6" s="1083"/>
      <c r="AK6" s="1083"/>
      <c r="AL6" s="1083"/>
      <c r="AM6" s="1083"/>
      <c r="AN6" s="1083"/>
      <c r="AO6" s="1083"/>
      <c r="AP6" s="1083"/>
      <c r="AQ6" s="1083"/>
      <c r="AR6" s="204"/>
      <c r="AS6" s="530"/>
      <c r="AT6" s="204"/>
      <c r="AU6" s="530"/>
      <c r="AV6" s="204"/>
      <c r="AW6" s="530"/>
      <c r="AX6" s="193"/>
      <c r="AY6" s="201"/>
      <c r="AZ6" s="411" t="s">
        <v>4</v>
      </c>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O6" s="260"/>
      <c r="CP6" s="260"/>
      <c r="CQ6" s="260"/>
    </row>
    <row r="7" spans="4:95" ht="14.25" customHeight="1">
      <c r="D7" s="580"/>
      <c r="F7" s="677" t="s">
        <v>239</v>
      </c>
      <c r="G7" s="183"/>
      <c r="H7" s="162"/>
      <c r="I7" s="183"/>
      <c r="J7" s="162"/>
      <c r="K7" s="183"/>
      <c r="L7" s="162"/>
      <c r="M7" s="183"/>
      <c r="N7" s="162"/>
      <c r="O7" s="183"/>
      <c r="P7" s="162"/>
      <c r="Q7" s="183"/>
      <c r="R7" s="162"/>
      <c r="S7" s="183"/>
      <c r="T7" s="162"/>
      <c r="U7" s="183"/>
      <c r="V7" s="162"/>
      <c r="W7" s="183"/>
      <c r="Y7" s="235"/>
      <c r="Z7" s="447"/>
      <c r="AA7" s="448"/>
      <c r="AB7" s="449"/>
      <c r="AC7" s="448"/>
      <c r="AD7" s="449"/>
      <c r="AE7" s="448"/>
      <c r="AF7" s="450"/>
      <c r="AG7" s="448"/>
      <c r="AI7" s="235"/>
      <c r="AJ7" s="236"/>
      <c r="AK7" s="505"/>
      <c r="AL7" s="237"/>
      <c r="AM7" s="235"/>
      <c r="AN7" s="238"/>
      <c r="AO7" s="460"/>
      <c r="AP7" s="15"/>
      <c r="AR7" s="326"/>
      <c r="AS7" s="518"/>
      <c r="AT7" s="326"/>
      <c r="AU7" s="518"/>
      <c r="AV7" s="326"/>
      <c r="AW7" s="518"/>
      <c r="AX7" s="191"/>
      <c r="AY7" s="96"/>
      <c r="AZ7" s="908" t="s">
        <v>80</v>
      </c>
      <c r="BA7" s="909"/>
      <c r="BB7" s="909"/>
      <c r="BC7" s="909"/>
      <c r="BD7" s="909"/>
      <c r="BE7" s="909"/>
      <c r="BF7" s="909"/>
      <c r="BG7" s="909"/>
      <c r="BH7" s="909"/>
      <c r="BI7" s="909"/>
      <c r="BJ7" s="909"/>
      <c r="BK7" s="909"/>
      <c r="BL7" s="909"/>
      <c r="BM7" s="909"/>
      <c r="BN7" s="909"/>
      <c r="BO7" s="909"/>
      <c r="BP7" s="909"/>
      <c r="BQ7" s="909"/>
      <c r="BR7" s="909"/>
      <c r="BS7" s="909"/>
      <c r="BT7" s="909"/>
      <c r="BU7" s="909"/>
      <c r="BV7" s="909"/>
      <c r="BW7" s="909"/>
      <c r="BX7" s="909"/>
      <c r="BY7" s="909"/>
      <c r="BZ7" s="909"/>
      <c r="CA7" s="909"/>
      <c r="CB7" s="909"/>
      <c r="CC7" s="909"/>
      <c r="CD7" s="909"/>
      <c r="CE7" s="909"/>
      <c r="CF7" s="909"/>
      <c r="CG7" s="909"/>
      <c r="CH7" s="909"/>
      <c r="CI7" s="909"/>
      <c r="CJ7" s="909"/>
      <c r="CK7" s="909"/>
      <c r="CO7" s="909"/>
      <c r="CP7" s="909"/>
      <c r="CQ7" s="909"/>
    </row>
    <row r="8" spans="1:98" s="94" customFormat="1" ht="25.5" customHeight="1">
      <c r="A8" s="343"/>
      <c r="B8" s="344">
        <v>2</v>
      </c>
      <c r="C8" s="844" t="s">
        <v>236</v>
      </c>
      <c r="D8" s="844" t="s">
        <v>237</v>
      </c>
      <c r="E8" s="844" t="s">
        <v>238</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901"/>
      <c r="AX8" s="248"/>
      <c r="AY8" s="197"/>
      <c r="AZ8" s="593" t="s">
        <v>24</v>
      </c>
      <c r="BA8" s="593" t="s">
        <v>25</v>
      </c>
      <c r="BB8" s="593" t="s">
        <v>26</v>
      </c>
      <c r="BC8" s="843">
        <v>2000</v>
      </c>
      <c r="BD8" s="843"/>
      <c r="BE8" s="843">
        <v>2001</v>
      </c>
      <c r="BF8" s="843"/>
      <c r="BG8" s="843">
        <v>2002</v>
      </c>
      <c r="BH8" s="843"/>
      <c r="BI8" s="843">
        <v>2003</v>
      </c>
      <c r="BJ8" s="843"/>
      <c r="BK8" s="843">
        <v>2004</v>
      </c>
      <c r="BL8" s="843"/>
      <c r="BM8" s="843">
        <v>2005</v>
      </c>
      <c r="BN8" s="843"/>
      <c r="BO8" s="843">
        <v>2006</v>
      </c>
      <c r="BP8" s="843"/>
      <c r="BQ8" s="843">
        <v>2007</v>
      </c>
      <c r="BR8" s="843"/>
      <c r="BS8" s="843">
        <v>2008</v>
      </c>
      <c r="BT8" s="843"/>
      <c r="BU8" s="843">
        <v>2009</v>
      </c>
      <c r="BV8" s="843"/>
      <c r="BW8" s="843">
        <v>2010</v>
      </c>
      <c r="BX8" s="843"/>
      <c r="BY8" s="843">
        <v>2011</v>
      </c>
      <c r="BZ8" s="843"/>
      <c r="CA8" s="843">
        <v>2012</v>
      </c>
      <c r="CB8" s="843"/>
      <c r="CC8" s="843">
        <v>2013</v>
      </c>
      <c r="CD8" s="843"/>
      <c r="CE8" s="843">
        <v>2014</v>
      </c>
      <c r="CF8" s="843"/>
      <c r="CG8" s="843">
        <v>2015</v>
      </c>
      <c r="CH8" s="843"/>
      <c r="CI8" s="843">
        <v>2016</v>
      </c>
      <c r="CJ8" s="843"/>
      <c r="CK8" s="843">
        <v>2017</v>
      </c>
      <c r="CL8" s="843"/>
      <c r="CM8" s="843">
        <v>2018</v>
      </c>
      <c r="CN8" s="843"/>
      <c r="CO8" s="843">
        <v>2019</v>
      </c>
      <c r="CP8" s="843"/>
      <c r="CQ8" s="843">
        <v>2020</v>
      </c>
      <c r="CR8" s="843"/>
      <c r="CS8" s="843">
        <v>2021</v>
      </c>
      <c r="CT8" s="843"/>
    </row>
    <row r="9" spans="2:98" ht="24" customHeight="1">
      <c r="B9" s="365">
        <v>1800</v>
      </c>
      <c r="C9" s="625">
        <v>1</v>
      </c>
      <c r="D9" s="650" t="s">
        <v>319</v>
      </c>
      <c r="E9" s="628" t="s">
        <v>27</v>
      </c>
      <c r="F9" s="632"/>
      <c r="G9" s="582"/>
      <c r="H9" s="632"/>
      <c r="I9" s="582"/>
      <c r="J9" s="632"/>
      <c r="K9" s="582"/>
      <c r="L9" s="632"/>
      <c r="M9" s="582"/>
      <c r="N9" s="632"/>
      <c r="O9" s="582"/>
      <c r="P9" s="632"/>
      <c r="Q9" s="582"/>
      <c r="R9" s="632"/>
      <c r="S9" s="582"/>
      <c r="T9" s="632"/>
      <c r="U9" s="582"/>
      <c r="V9" s="632"/>
      <c r="W9" s="582"/>
      <c r="X9" s="632"/>
      <c r="Y9" s="582"/>
      <c r="Z9" s="632"/>
      <c r="AA9" s="582"/>
      <c r="AB9" s="632"/>
      <c r="AC9" s="582"/>
      <c r="AD9" s="632"/>
      <c r="AE9" s="582"/>
      <c r="AF9" s="632"/>
      <c r="AG9" s="582"/>
      <c r="AH9" s="632"/>
      <c r="AI9" s="582"/>
      <c r="AJ9" s="632">
        <v>322.315</v>
      </c>
      <c r="AK9" s="582"/>
      <c r="AL9" s="632">
        <v>309.204</v>
      </c>
      <c r="AM9" s="582"/>
      <c r="AN9" s="632">
        <v>317.422</v>
      </c>
      <c r="AO9" s="582"/>
      <c r="AP9" s="632">
        <v>512.343</v>
      </c>
      <c r="AQ9" s="582"/>
      <c r="AR9" s="632">
        <v>567.82</v>
      </c>
      <c r="AS9" s="582"/>
      <c r="AT9" s="632">
        <v>434.223</v>
      </c>
      <c r="AU9" s="582"/>
      <c r="AV9" s="632">
        <v>457.771</v>
      </c>
      <c r="AW9" s="582"/>
      <c r="AX9" s="243"/>
      <c r="AY9" s="124"/>
      <c r="AZ9" s="279">
        <v>1</v>
      </c>
      <c r="BA9" s="280" t="s">
        <v>306</v>
      </c>
      <c r="BB9" s="279" t="s">
        <v>27</v>
      </c>
      <c r="BC9" s="813" t="s">
        <v>0</v>
      </c>
      <c r="BD9" s="855"/>
      <c r="BE9" s="279" t="str">
        <f>IF(OR(ISBLANK(F9),ISBLANK(H9)),"N/A",IF(ABS((H9-F9)/F9)&gt;0.25,"&gt; 25%","ok"))</f>
        <v>N/A</v>
      </c>
      <c r="BF9" s="857"/>
      <c r="BG9" s="279" t="str">
        <f>IF(OR(ISBLANK(H9),ISBLANK(J9)),"N/A",IF(ABS((J9-H9)/H9)&gt;0.25,"&gt; 25%","ok"))</f>
        <v>N/A</v>
      </c>
      <c r="BH9" s="813"/>
      <c r="BI9" s="279" t="str">
        <f aca="true" t="shared" si="0" ref="BI9:BI22">IF(OR(ISBLANK(J9),ISBLANK(L9)),"N/A",IF(ABS((L9-J9)/J9)&gt;0.25,"&gt; 25%","ok"))</f>
        <v>N/A</v>
      </c>
      <c r="BJ9" s="279"/>
      <c r="BK9" s="279" t="str">
        <f aca="true" t="shared" si="1" ref="BK9:BK22">IF(OR(ISBLANK(L9),ISBLANK(N9)),"N/A",IF(ABS((N9-L9)/L9)&gt;0.25,"&gt; 25%","ok"))</f>
        <v>N/A</v>
      </c>
      <c r="BL9" s="813"/>
      <c r="BM9" s="279" t="str">
        <f aca="true" t="shared" si="2" ref="BM9:BM22">IF(OR(ISBLANK(N9),ISBLANK(P9)),"N/A",IF(ABS((P9-N9)/N9)&gt;0.25,"&gt; 25%","ok"))</f>
        <v>N/A</v>
      </c>
      <c r="BN9" s="279"/>
      <c r="BO9" s="279" t="str">
        <f aca="true" t="shared" si="3" ref="BO9:BO22">IF(OR(ISBLANK(P9),ISBLANK(R9)),"N/A",IF(ABS((R9-P9)/P9)&gt;0.25,"&gt; 25%","ok"))</f>
        <v>N/A</v>
      </c>
      <c r="BP9" s="813"/>
      <c r="BQ9" s="279" t="str">
        <f aca="true" t="shared" si="4" ref="BQ9:BQ22">IF(OR(ISBLANK(R9),ISBLANK(T9)),"N/A",IF(ABS((T9-R9)/R9)&gt;0.25,"&gt; 25%","ok"))</f>
        <v>N/A</v>
      </c>
      <c r="BR9" s="813"/>
      <c r="BS9" s="279" t="str">
        <f aca="true" t="shared" si="5" ref="BS9:BS22">IF(OR(ISBLANK(T9),ISBLANK(V9)),"N/A",IF(ABS((V9-T9)/T9)&gt;0.25,"&gt; 25%","ok"))</f>
        <v>N/A</v>
      </c>
      <c r="BT9" s="279"/>
      <c r="BU9" s="279" t="str">
        <f aca="true" t="shared" si="6" ref="BU9:BU22">IF(OR(ISBLANK(V9),ISBLANK(X9)),"N/A",IF(ABS((X9-V9)/V9)&gt;0.25,"&gt; 25%","ok"))</f>
        <v>N/A</v>
      </c>
      <c r="BV9" s="813"/>
      <c r="BW9" s="279" t="str">
        <f aca="true" t="shared" si="7" ref="BW9:BW22">IF(OR(ISBLANK(X9),ISBLANK(Z9)),"N/A",IF(ABS((Z9-X9)/X9)&gt;0.25,"&gt; 25%","ok"))</f>
        <v>N/A</v>
      </c>
      <c r="BX9" s="279"/>
      <c r="BY9" s="279" t="str">
        <f aca="true" t="shared" si="8" ref="BY9:BY22">IF(OR(ISBLANK(Z9),ISBLANK(AB9)),"N/A",IF(ABS((AB9-Z9)/Z9)&gt;0.25,"&gt; 25%","ok"))</f>
        <v>N/A</v>
      </c>
      <c r="BZ9" s="813"/>
      <c r="CA9" s="279" t="str">
        <f aca="true" t="shared" si="9" ref="CA9:CA22">IF(OR(ISBLANK(AB9),ISBLANK(AD9)),"N/A",IF(ABS((AD9-AB9)/AB9)&gt;0.25,"&gt; 25%","ok"))</f>
        <v>N/A</v>
      </c>
      <c r="CB9" s="813"/>
      <c r="CC9" s="279" t="str">
        <f aca="true" t="shared" si="10" ref="CC9:CC22">IF(OR(ISBLANK(AD9),ISBLANK(AF9)),"N/A",IF(ABS((AF9-AD9)/AD9)&gt;0.25,"&gt; 25%","ok"))</f>
        <v>N/A</v>
      </c>
      <c r="CD9" s="279"/>
      <c r="CE9" s="279" t="str">
        <f aca="true" t="shared" si="11" ref="CE9:CE22">IF(OR(ISBLANK(AF9),ISBLANK(AH9)),"N/A",IF(ABS((AH9-AF9)/AF9)&gt;0.25,"&gt; 25%","ok"))</f>
        <v>N/A</v>
      </c>
      <c r="CF9" s="855"/>
      <c r="CG9" s="279" t="str">
        <f aca="true" t="shared" si="12" ref="CG9:CG22">IF(OR(ISBLANK(AH9),ISBLANK(AJ9)),"N/A",IF(ABS((AJ9-AH9)/AH9)&gt;0.25,"&gt; 25%","ok"))</f>
        <v>N/A</v>
      </c>
      <c r="CH9" s="279"/>
      <c r="CI9" s="279" t="str">
        <f aca="true" t="shared" si="13" ref="CI9:CI22">IF(OR(ISBLANK(AJ9),ISBLANK(AL9)),"N/A",IF(ABS((AL9-AJ9)/AJ9)&gt;0.25,"&gt; 25%","ok"))</f>
        <v>ok</v>
      </c>
      <c r="CJ9" s="813"/>
      <c r="CK9" s="279" t="str">
        <f aca="true" t="shared" si="14" ref="CK9:CK22">IF(OR(ISBLANK(AL9),ISBLANK(AN9)),"N/A",IF(ABS((AN9-AL9)/AL9)&gt;0.25,"&gt; 25%","ok"))</f>
        <v>ok</v>
      </c>
      <c r="CL9" s="855"/>
      <c r="CM9" s="279" t="str">
        <f aca="true" t="shared" si="15" ref="CM9:CM22">IF(OR(ISBLANK(AN9),ISBLANK(AP9)),"N/A",IF(ABS((AP9-AN9)/AN9)&gt;0.25,"&gt; 25%","ok"))</f>
        <v>&gt; 25%</v>
      </c>
      <c r="CN9" s="279"/>
      <c r="CO9" s="279" t="str">
        <f aca="true" t="shared" si="16" ref="CO9:CO22">IF(OR(ISBLANK(AP9),ISBLANK(AR9)),"N/A",IF(ABS((AR9-AP9)/AP9)&gt;0.25,"&gt; 25%","ok"))</f>
        <v>ok</v>
      </c>
      <c r="CP9" s="855"/>
      <c r="CQ9" s="279" t="str">
        <f aca="true" t="shared" si="17" ref="CQ9:CQ22">IF(OR(ISBLANK(AR9),ISBLANK(AT9)),"N/A",IF(ABS((AT9-AR9)/AR9)&gt;0.25,"&gt; 25%","ok"))</f>
        <v>ok</v>
      </c>
      <c r="CR9" s="279"/>
      <c r="CS9" s="279" t="str">
        <f aca="true" t="shared" si="18" ref="CS9:CS22">IF(OR(ISBLANK(AT9),ISBLANK(AV9)),"N/A",IF(ABS((AV9-AT9)/AT9)&gt;0.25,"&gt; 25%","ok"))</f>
        <v>ok</v>
      </c>
      <c r="CT9" s="813"/>
    </row>
    <row r="10" spans="2:98" ht="24" customHeight="1">
      <c r="B10" s="365">
        <v>1801</v>
      </c>
      <c r="C10" s="626">
        <v>2</v>
      </c>
      <c r="D10" s="650" t="s">
        <v>267</v>
      </c>
      <c r="E10" s="628" t="s">
        <v>27</v>
      </c>
      <c r="F10" s="632"/>
      <c r="G10" s="582"/>
      <c r="H10" s="632"/>
      <c r="I10" s="582"/>
      <c r="J10" s="632"/>
      <c r="K10" s="582"/>
      <c r="L10" s="632"/>
      <c r="M10" s="582"/>
      <c r="N10" s="632"/>
      <c r="O10" s="582"/>
      <c r="P10" s="632"/>
      <c r="Q10" s="582"/>
      <c r="R10" s="632"/>
      <c r="S10" s="582"/>
      <c r="T10" s="632"/>
      <c r="U10" s="582"/>
      <c r="V10" s="632"/>
      <c r="W10" s="582"/>
      <c r="X10" s="632"/>
      <c r="Y10" s="582"/>
      <c r="Z10" s="632"/>
      <c r="AA10" s="582"/>
      <c r="AB10" s="632"/>
      <c r="AC10" s="582"/>
      <c r="AD10" s="632"/>
      <c r="AE10" s="582"/>
      <c r="AF10" s="632"/>
      <c r="AG10" s="582"/>
      <c r="AH10" s="632"/>
      <c r="AI10" s="582"/>
      <c r="AJ10" s="632"/>
      <c r="AK10" s="582"/>
      <c r="AL10" s="632"/>
      <c r="AM10" s="582"/>
      <c r="AN10" s="632"/>
      <c r="AO10" s="582"/>
      <c r="AP10" s="632"/>
      <c r="AQ10" s="582"/>
      <c r="AR10" s="632"/>
      <c r="AS10" s="582"/>
      <c r="AT10" s="632"/>
      <c r="AU10" s="582"/>
      <c r="AV10" s="632"/>
      <c r="AW10" s="582"/>
      <c r="AX10" s="243"/>
      <c r="AY10" s="124"/>
      <c r="AZ10" s="221">
        <v>2</v>
      </c>
      <c r="BA10" s="280" t="s">
        <v>46</v>
      </c>
      <c r="BB10" s="279" t="s">
        <v>27</v>
      </c>
      <c r="BC10" s="813" t="s">
        <v>0</v>
      </c>
      <c r="BD10" s="855"/>
      <c r="BE10" s="279" t="str">
        <f aca="true" t="shared" si="19" ref="BE10:BE22">IF(OR(ISBLANK(F10),ISBLANK(H10)),"N/A",IF(ABS((H10-F10)/F10)&gt;0.25,"&gt; 25%","ok"))</f>
        <v>N/A</v>
      </c>
      <c r="BF10" s="857"/>
      <c r="BG10" s="279" t="str">
        <f aca="true" t="shared" si="20" ref="BG10:BG22">IF(OR(ISBLANK(H10),ISBLANK(J10)),"N/A",IF(ABS((J10-H10)/H10)&gt;0.25,"&gt; 25%","ok"))</f>
        <v>N/A</v>
      </c>
      <c r="BH10" s="813"/>
      <c r="BI10" s="279" t="str">
        <f t="shared" si="0"/>
        <v>N/A</v>
      </c>
      <c r="BJ10" s="279"/>
      <c r="BK10" s="279" t="str">
        <f t="shared" si="1"/>
        <v>N/A</v>
      </c>
      <c r="BL10" s="813"/>
      <c r="BM10" s="279" t="str">
        <f t="shared" si="2"/>
        <v>N/A</v>
      </c>
      <c r="BN10" s="279"/>
      <c r="BO10" s="279" t="str">
        <f t="shared" si="3"/>
        <v>N/A</v>
      </c>
      <c r="BP10" s="813"/>
      <c r="BQ10" s="279" t="str">
        <f t="shared" si="4"/>
        <v>N/A</v>
      </c>
      <c r="BR10" s="813"/>
      <c r="BS10" s="279" t="str">
        <f t="shared" si="5"/>
        <v>N/A</v>
      </c>
      <c r="BT10" s="279"/>
      <c r="BU10" s="279" t="str">
        <f t="shared" si="6"/>
        <v>N/A</v>
      </c>
      <c r="BV10" s="813"/>
      <c r="BW10" s="279" t="str">
        <f t="shared" si="7"/>
        <v>N/A</v>
      </c>
      <c r="BX10" s="279"/>
      <c r="BY10" s="279" t="str">
        <f t="shared" si="8"/>
        <v>N/A</v>
      </c>
      <c r="BZ10" s="813"/>
      <c r="CA10" s="279" t="str">
        <f t="shared" si="9"/>
        <v>N/A</v>
      </c>
      <c r="CB10" s="813"/>
      <c r="CC10" s="279" t="str">
        <f t="shared" si="10"/>
        <v>N/A</v>
      </c>
      <c r="CD10" s="279"/>
      <c r="CE10" s="279" t="str">
        <f t="shared" si="11"/>
        <v>N/A</v>
      </c>
      <c r="CF10" s="855"/>
      <c r="CG10" s="279" t="str">
        <f t="shared" si="12"/>
        <v>N/A</v>
      </c>
      <c r="CH10" s="279"/>
      <c r="CI10" s="279" t="str">
        <f t="shared" si="13"/>
        <v>N/A</v>
      </c>
      <c r="CJ10" s="813"/>
      <c r="CK10" s="279" t="str">
        <f t="shared" si="14"/>
        <v>N/A</v>
      </c>
      <c r="CL10" s="855"/>
      <c r="CM10" s="279" t="str">
        <f t="shared" si="15"/>
        <v>N/A</v>
      </c>
      <c r="CN10" s="279"/>
      <c r="CO10" s="279" t="str">
        <f t="shared" si="16"/>
        <v>N/A</v>
      </c>
      <c r="CP10" s="855"/>
      <c r="CQ10" s="279" t="str">
        <f t="shared" si="17"/>
        <v>N/A</v>
      </c>
      <c r="CR10" s="279"/>
      <c r="CS10" s="279" t="str">
        <f t="shared" si="18"/>
        <v>N/A</v>
      </c>
      <c r="CT10" s="813"/>
    </row>
    <row r="11" spans="2:98" ht="24" customHeight="1">
      <c r="B11" s="365">
        <v>1805</v>
      </c>
      <c r="C11" s="625">
        <v>3</v>
      </c>
      <c r="D11" s="114" t="s">
        <v>268</v>
      </c>
      <c r="E11" s="629" t="s">
        <v>27</v>
      </c>
      <c r="F11" s="644"/>
      <c r="G11" s="581"/>
      <c r="H11" s="644"/>
      <c r="I11" s="581"/>
      <c r="J11" s="644"/>
      <c r="K11" s="581"/>
      <c r="L11" s="644"/>
      <c r="M11" s="581"/>
      <c r="N11" s="644"/>
      <c r="O11" s="581"/>
      <c r="P11" s="644"/>
      <c r="Q11" s="581"/>
      <c r="R11" s="644"/>
      <c r="S11" s="581"/>
      <c r="T11" s="644"/>
      <c r="U11" s="581"/>
      <c r="V11" s="644"/>
      <c r="W11" s="581"/>
      <c r="X11" s="644"/>
      <c r="Y11" s="581"/>
      <c r="Z11" s="644"/>
      <c r="AA11" s="581"/>
      <c r="AB11" s="644"/>
      <c r="AC11" s="581"/>
      <c r="AD11" s="644"/>
      <c r="AE11" s="581"/>
      <c r="AF11" s="644"/>
      <c r="AG11" s="581"/>
      <c r="AH11" s="644"/>
      <c r="AI11" s="581"/>
      <c r="AJ11" s="644"/>
      <c r="AK11" s="581"/>
      <c r="AL11" s="644"/>
      <c r="AM11" s="581"/>
      <c r="AN11" s="644"/>
      <c r="AO11" s="581"/>
      <c r="AP11" s="644"/>
      <c r="AQ11" s="581"/>
      <c r="AR11" s="644"/>
      <c r="AS11" s="581"/>
      <c r="AT11" s="644"/>
      <c r="AU11" s="581"/>
      <c r="AV11" s="644"/>
      <c r="AW11" s="581"/>
      <c r="AX11" s="243"/>
      <c r="AY11" s="124"/>
      <c r="AZ11" s="279">
        <v>3</v>
      </c>
      <c r="BA11" s="280" t="s">
        <v>47</v>
      </c>
      <c r="BB11" s="279" t="s">
        <v>27</v>
      </c>
      <c r="BC11" s="813" t="s">
        <v>0</v>
      </c>
      <c r="BD11" s="855"/>
      <c r="BE11" s="279" t="str">
        <f t="shared" si="19"/>
        <v>N/A</v>
      </c>
      <c r="BF11" s="857"/>
      <c r="BG11" s="279" t="str">
        <f t="shared" si="20"/>
        <v>N/A</v>
      </c>
      <c r="BH11" s="813"/>
      <c r="BI11" s="279" t="str">
        <f t="shared" si="0"/>
        <v>N/A</v>
      </c>
      <c r="BJ11" s="279"/>
      <c r="BK11" s="279" t="str">
        <f t="shared" si="1"/>
        <v>N/A</v>
      </c>
      <c r="BL11" s="813"/>
      <c r="BM11" s="279" t="str">
        <f t="shared" si="2"/>
        <v>N/A</v>
      </c>
      <c r="BN11" s="279"/>
      <c r="BO11" s="279" t="str">
        <f t="shared" si="3"/>
        <v>N/A</v>
      </c>
      <c r="BP11" s="813"/>
      <c r="BQ11" s="279" t="str">
        <f t="shared" si="4"/>
        <v>N/A</v>
      </c>
      <c r="BR11" s="813"/>
      <c r="BS11" s="279" t="str">
        <f t="shared" si="5"/>
        <v>N/A</v>
      </c>
      <c r="BT11" s="279"/>
      <c r="BU11" s="279" t="str">
        <f t="shared" si="6"/>
        <v>N/A</v>
      </c>
      <c r="BV11" s="813"/>
      <c r="BW11" s="279" t="str">
        <f t="shared" si="7"/>
        <v>N/A</v>
      </c>
      <c r="BX11" s="279"/>
      <c r="BY11" s="279" t="str">
        <f t="shared" si="8"/>
        <v>N/A</v>
      </c>
      <c r="BZ11" s="813"/>
      <c r="CA11" s="279" t="str">
        <f t="shared" si="9"/>
        <v>N/A</v>
      </c>
      <c r="CB11" s="813"/>
      <c r="CC11" s="279" t="str">
        <f t="shared" si="10"/>
        <v>N/A</v>
      </c>
      <c r="CD11" s="279"/>
      <c r="CE11" s="279" t="str">
        <f t="shared" si="11"/>
        <v>N/A</v>
      </c>
      <c r="CF11" s="858"/>
      <c r="CG11" s="279" t="str">
        <f t="shared" si="12"/>
        <v>N/A</v>
      </c>
      <c r="CH11" s="279"/>
      <c r="CI11" s="279" t="str">
        <f t="shared" si="13"/>
        <v>N/A</v>
      </c>
      <c r="CJ11" s="813"/>
      <c r="CK11" s="279" t="str">
        <f t="shared" si="14"/>
        <v>N/A</v>
      </c>
      <c r="CL11" s="858"/>
      <c r="CM11" s="279" t="str">
        <f t="shared" si="15"/>
        <v>N/A</v>
      </c>
      <c r="CN11" s="279"/>
      <c r="CO11" s="279" t="str">
        <f t="shared" si="16"/>
        <v>N/A</v>
      </c>
      <c r="CP11" s="858"/>
      <c r="CQ11" s="279" t="str">
        <f t="shared" si="17"/>
        <v>N/A</v>
      </c>
      <c r="CR11" s="279"/>
      <c r="CS11" s="279" t="str">
        <f t="shared" si="18"/>
        <v>N/A</v>
      </c>
      <c r="CT11" s="813"/>
    </row>
    <row r="12" spans="1:98" ht="27" customHeight="1">
      <c r="A12" s="336" t="s">
        <v>34</v>
      </c>
      <c r="B12" s="365">
        <v>1814</v>
      </c>
      <c r="C12" s="625">
        <v>4</v>
      </c>
      <c r="D12" s="651" t="s">
        <v>334</v>
      </c>
      <c r="E12" s="628" t="s">
        <v>27</v>
      </c>
      <c r="F12" s="631"/>
      <c r="G12" s="623"/>
      <c r="H12" s="631"/>
      <c r="I12" s="623"/>
      <c r="J12" s="631"/>
      <c r="K12" s="623"/>
      <c r="L12" s="631"/>
      <c r="M12" s="623"/>
      <c r="N12" s="631">
        <v>548.5</v>
      </c>
      <c r="O12" s="623"/>
      <c r="P12" s="631">
        <v>585</v>
      </c>
      <c r="Q12" s="623"/>
      <c r="R12" s="631">
        <v>624</v>
      </c>
      <c r="S12" s="623"/>
      <c r="T12" s="631">
        <v>665.700012207031</v>
      </c>
      <c r="U12" s="623"/>
      <c r="V12" s="631">
        <v>710.400024414062</v>
      </c>
      <c r="W12" s="623"/>
      <c r="X12" s="631">
        <v>758.099975585938</v>
      </c>
      <c r="Y12" s="623"/>
      <c r="Z12" s="631"/>
      <c r="AA12" s="623"/>
      <c r="AB12" s="631"/>
      <c r="AC12" s="623"/>
      <c r="AD12" s="631"/>
      <c r="AE12" s="623"/>
      <c r="AF12" s="631"/>
      <c r="AG12" s="623"/>
      <c r="AH12" s="631"/>
      <c r="AI12" s="623"/>
      <c r="AJ12" s="631"/>
      <c r="AK12" s="623"/>
      <c r="AL12" s="631"/>
      <c r="AM12" s="623"/>
      <c r="AN12" s="631"/>
      <c r="AO12" s="623"/>
      <c r="AP12" s="631"/>
      <c r="AQ12" s="623"/>
      <c r="AR12" s="631"/>
      <c r="AS12" s="623"/>
      <c r="AT12" s="631"/>
      <c r="AU12" s="623"/>
      <c r="AV12" s="631"/>
      <c r="AW12" s="623"/>
      <c r="AX12" s="243"/>
      <c r="AY12" s="124"/>
      <c r="AZ12" s="279">
        <v>4</v>
      </c>
      <c r="BA12" s="323" t="s">
        <v>322</v>
      </c>
      <c r="BB12" s="279" t="s">
        <v>27</v>
      </c>
      <c r="BC12" s="813" t="s">
        <v>0</v>
      </c>
      <c r="BD12" s="855"/>
      <c r="BE12" s="279" t="str">
        <f t="shared" si="19"/>
        <v>N/A</v>
      </c>
      <c r="BF12" s="857"/>
      <c r="BG12" s="279" t="str">
        <f t="shared" si="20"/>
        <v>N/A</v>
      </c>
      <c r="BH12" s="813"/>
      <c r="BI12" s="279" t="str">
        <f t="shared" si="0"/>
        <v>N/A</v>
      </c>
      <c r="BJ12" s="279"/>
      <c r="BK12" s="279" t="str">
        <f t="shared" si="1"/>
        <v>N/A</v>
      </c>
      <c r="BL12" s="813"/>
      <c r="BM12" s="279" t="str">
        <f t="shared" si="2"/>
        <v>ok</v>
      </c>
      <c r="BN12" s="279"/>
      <c r="BO12" s="279" t="str">
        <f t="shared" si="3"/>
        <v>ok</v>
      </c>
      <c r="BP12" s="813"/>
      <c r="BQ12" s="279" t="str">
        <f t="shared" si="4"/>
        <v>ok</v>
      </c>
      <c r="BR12" s="813"/>
      <c r="BS12" s="279" t="str">
        <f t="shared" si="5"/>
        <v>ok</v>
      </c>
      <c r="BT12" s="279"/>
      <c r="BU12" s="279" t="str">
        <f t="shared" si="6"/>
        <v>ok</v>
      </c>
      <c r="BV12" s="813"/>
      <c r="BW12" s="279" t="str">
        <f t="shared" si="7"/>
        <v>N/A</v>
      </c>
      <c r="BX12" s="279"/>
      <c r="BY12" s="279" t="str">
        <f t="shared" si="8"/>
        <v>N/A</v>
      </c>
      <c r="BZ12" s="813"/>
      <c r="CA12" s="279" t="str">
        <f t="shared" si="9"/>
        <v>N/A</v>
      </c>
      <c r="CB12" s="813"/>
      <c r="CC12" s="279" t="str">
        <f t="shared" si="10"/>
        <v>N/A</v>
      </c>
      <c r="CD12" s="279"/>
      <c r="CE12" s="279" t="str">
        <f t="shared" si="11"/>
        <v>N/A</v>
      </c>
      <c r="CF12" s="858"/>
      <c r="CG12" s="279" t="str">
        <f t="shared" si="12"/>
        <v>N/A</v>
      </c>
      <c r="CH12" s="279"/>
      <c r="CI12" s="279" t="str">
        <f t="shared" si="13"/>
        <v>N/A</v>
      </c>
      <c r="CJ12" s="813"/>
      <c r="CK12" s="279" t="str">
        <f t="shared" si="14"/>
        <v>N/A</v>
      </c>
      <c r="CL12" s="858"/>
      <c r="CM12" s="279" t="str">
        <f t="shared" si="15"/>
        <v>N/A</v>
      </c>
      <c r="CN12" s="279"/>
      <c r="CO12" s="279" t="str">
        <f t="shared" si="16"/>
        <v>N/A</v>
      </c>
      <c r="CP12" s="858"/>
      <c r="CQ12" s="279" t="str">
        <f t="shared" si="17"/>
        <v>N/A</v>
      </c>
      <c r="CR12" s="279"/>
      <c r="CS12" s="279" t="str">
        <f t="shared" si="18"/>
        <v>N/A</v>
      </c>
      <c r="CT12" s="813"/>
    </row>
    <row r="13" spans="2:98" ht="27" customHeight="1">
      <c r="B13" s="365">
        <v>1832</v>
      </c>
      <c r="C13" s="625">
        <v>5</v>
      </c>
      <c r="D13" s="652" t="s">
        <v>269</v>
      </c>
      <c r="E13" s="628" t="s">
        <v>27</v>
      </c>
      <c r="F13" s="631"/>
      <c r="G13" s="581"/>
      <c r="H13" s="631"/>
      <c r="I13" s="581"/>
      <c r="J13" s="631"/>
      <c r="K13" s="581"/>
      <c r="L13" s="631"/>
      <c r="M13" s="581"/>
      <c r="N13" s="631"/>
      <c r="O13" s="581"/>
      <c r="P13" s="631"/>
      <c r="Q13" s="581"/>
      <c r="R13" s="631"/>
      <c r="S13" s="581"/>
      <c r="T13" s="631"/>
      <c r="U13" s="581"/>
      <c r="V13" s="631"/>
      <c r="W13" s="581"/>
      <c r="X13" s="631"/>
      <c r="Y13" s="581"/>
      <c r="Z13" s="631"/>
      <c r="AA13" s="581"/>
      <c r="AB13" s="631"/>
      <c r="AC13" s="581"/>
      <c r="AD13" s="631"/>
      <c r="AE13" s="581"/>
      <c r="AF13" s="631"/>
      <c r="AG13" s="581"/>
      <c r="AH13" s="631"/>
      <c r="AI13" s="581"/>
      <c r="AJ13" s="631"/>
      <c r="AK13" s="581"/>
      <c r="AL13" s="631"/>
      <c r="AM13" s="581"/>
      <c r="AN13" s="631"/>
      <c r="AO13" s="581"/>
      <c r="AP13" s="631"/>
      <c r="AQ13" s="581"/>
      <c r="AR13" s="631"/>
      <c r="AS13" s="581"/>
      <c r="AT13" s="631"/>
      <c r="AU13" s="581"/>
      <c r="AV13" s="631"/>
      <c r="AW13" s="581"/>
      <c r="AX13" s="243"/>
      <c r="AY13" s="124"/>
      <c r="AZ13" s="279">
        <v>5</v>
      </c>
      <c r="BA13" s="390" t="s">
        <v>64</v>
      </c>
      <c r="BB13" s="279" t="s">
        <v>27</v>
      </c>
      <c r="BC13" s="813" t="s">
        <v>0</v>
      </c>
      <c r="BD13" s="855"/>
      <c r="BE13" s="279" t="str">
        <f t="shared" si="19"/>
        <v>N/A</v>
      </c>
      <c r="BF13" s="857"/>
      <c r="BG13" s="279" t="str">
        <f t="shared" si="20"/>
        <v>N/A</v>
      </c>
      <c r="BH13" s="813"/>
      <c r="BI13" s="279" t="str">
        <f t="shared" si="0"/>
        <v>N/A</v>
      </c>
      <c r="BJ13" s="279"/>
      <c r="BK13" s="279" t="str">
        <f t="shared" si="1"/>
        <v>N/A</v>
      </c>
      <c r="BL13" s="813"/>
      <c r="BM13" s="279" t="str">
        <f t="shared" si="2"/>
        <v>N/A</v>
      </c>
      <c r="BN13" s="279"/>
      <c r="BO13" s="279" t="str">
        <f t="shared" si="3"/>
        <v>N/A</v>
      </c>
      <c r="BP13" s="813"/>
      <c r="BQ13" s="279" t="str">
        <f t="shared" si="4"/>
        <v>N/A</v>
      </c>
      <c r="BR13" s="813"/>
      <c r="BS13" s="279" t="str">
        <f t="shared" si="5"/>
        <v>N/A</v>
      </c>
      <c r="BT13" s="279"/>
      <c r="BU13" s="279" t="str">
        <f t="shared" si="6"/>
        <v>N/A</v>
      </c>
      <c r="BV13" s="813"/>
      <c r="BW13" s="279" t="str">
        <f t="shared" si="7"/>
        <v>N/A</v>
      </c>
      <c r="BX13" s="279"/>
      <c r="BY13" s="279" t="str">
        <f t="shared" si="8"/>
        <v>N/A</v>
      </c>
      <c r="BZ13" s="813"/>
      <c r="CA13" s="279" t="str">
        <f t="shared" si="9"/>
        <v>N/A</v>
      </c>
      <c r="CB13" s="813"/>
      <c r="CC13" s="279" t="str">
        <f t="shared" si="10"/>
        <v>N/A</v>
      </c>
      <c r="CD13" s="279"/>
      <c r="CE13" s="279" t="str">
        <f t="shared" si="11"/>
        <v>N/A</v>
      </c>
      <c r="CF13" s="858"/>
      <c r="CG13" s="279" t="str">
        <f t="shared" si="12"/>
        <v>N/A</v>
      </c>
      <c r="CH13" s="279"/>
      <c r="CI13" s="279" t="str">
        <f t="shared" si="13"/>
        <v>N/A</v>
      </c>
      <c r="CJ13" s="813"/>
      <c r="CK13" s="279" t="str">
        <f t="shared" si="14"/>
        <v>N/A</v>
      </c>
      <c r="CL13" s="858"/>
      <c r="CM13" s="279" t="str">
        <f t="shared" si="15"/>
        <v>N/A</v>
      </c>
      <c r="CN13" s="279"/>
      <c r="CO13" s="279" t="str">
        <f t="shared" si="16"/>
        <v>N/A</v>
      </c>
      <c r="CP13" s="858"/>
      <c r="CQ13" s="279" t="str">
        <f t="shared" si="17"/>
        <v>N/A</v>
      </c>
      <c r="CR13" s="279"/>
      <c r="CS13" s="279" t="str">
        <f t="shared" si="18"/>
        <v>N/A</v>
      </c>
      <c r="CT13" s="813"/>
    </row>
    <row r="14" spans="2:98" ht="27" customHeight="1">
      <c r="B14" s="365">
        <v>1833</v>
      </c>
      <c r="C14" s="626">
        <v>6</v>
      </c>
      <c r="D14" s="652" t="s">
        <v>270</v>
      </c>
      <c r="E14" s="628" t="s">
        <v>27</v>
      </c>
      <c r="F14" s="631"/>
      <c r="G14" s="581"/>
      <c r="H14" s="631"/>
      <c r="I14" s="581"/>
      <c r="J14" s="631"/>
      <c r="K14" s="581"/>
      <c r="L14" s="631"/>
      <c r="M14" s="581"/>
      <c r="N14" s="631"/>
      <c r="O14" s="581"/>
      <c r="P14" s="631"/>
      <c r="Q14" s="581"/>
      <c r="R14" s="631"/>
      <c r="S14" s="581"/>
      <c r="T14" s="631"/>
      <c r="U14" s="581"/>
      <c r="V14" s="631"/>
      <c r="W14" s="581"/>
      <c r="X14" s="631"/>
      <c r="Y14" s="581"/>
      <c r="Z14" s="631"/>
      <c r="AA14" s="581"/>
      <c r="AB14" s="631"/>
      <c r="AC14" s="581"/>
      <c r="AD14" s="631"/>
      <c r="AE14" s="581"/>
      <c r="AF14" s="631"/>
      <c r="AG14" s="581"/>
      <c r="AH14" s="631"/>
      <c r="AI14" s="581"/>
      <c r="AJ14" s="631"/>
      <c r="AK14" s="581"/>
      <c r="AL14" s="631"/>
      <c r="AM14" s="581"/>
      <c r="AN14" s="631"/>
      <c r="AO14" s="581"/>
      <c r="AP14" s="631"/>
      <c r="AQ14" s="581"/>
      <c r="AR14" s="631"/>
      <c r="AS14" s="581"/>
      <c r="AT14" s="631"/>
      <c r="AU14" s="581"/>
      <c r="AV14" s="631"/>
      <c r="AW14" s="581"/>
      <c r="AX14" s="243"/>
      <c r="AY14" s="124"/>
      <c r="AZ14" s="221">
        <v>6</v>
      </c>
      <c r="BA14" s="390" t="s">
        <v>65</v>
      </c>
      <c r="BB14" s="279" t="s">
        <v>27</v>
      </c>
      <c r="BC14" s="813" t="s">
        <v>0</v>
      </c>
      <c r="BD14" s="855"/>
      <c r="BE14" s="279" t="str">
        <f t="shared" si="19"/>
        <v>N/A</v>
      </c>
      <c r="BF14" s="857"/>
      <c r="BG14" s="279" t="str">
        <f t="shared" si="20"/>
        <v>N/A</v>
      </c>
      <c r="BH14" s="813"/>
      <c r="BI14" s="279" t="str">
        <f t="shared" si="0"/>
        <v>N/A</v>
      </c>
      <c r="BJ14" s="279"/>
      <c r="BK14" s="279" t="str">
        <f t="shared" si="1"/>
        <v>N/A</v>
      </c>
      <c r="BL14" s="813"/>
      <c r="BM14" s="279" t="str">
        <f t="shared" si="2"/>
        <v>N/A</v>
      </c>
      <c r="BN14" s="279"/>
      <c r="BO14" s="279" t="str">
        <f t="shared" si="3"/>
        <v>N/A</v>
      </c>
      <c r="BP14" s="813"/>
      <c r="BQ14" s="279" t="str">
        <f t="shared" si="4"/>
        <v>N/A</v>
      </c>
      <c r="BR14" s="813"/>
      <c r="BS14" s="279" t="str">
        <f t="shared" si="5"/>
        <v>N/A</v>
      </c>
      <c r="BT14" s="279"/>
      <c r="BU14" s="279" t="str">
        <f t="shared" si="6"/>
        <v>N/A</v>
      </c>
      <c r="BV14" s="813"/>
      <c r="BW14" s="279" t="str">
        <f t="shared" si="7"/>
        <v>N/A</v>
      </c>
      <c r="BX14" s="279"/>
      <c r="BY14" s="279" t="str">
        <f t="shared" si="8"/>
        <v>N/A</v>
      </c>
      <c r="BZ14" s="813"/>
      <c r="CA14" s="279" t="str">
        <f t="shared" si="9"/>
        <v>N/A</v>
      </c>
      <c r="CB14" s="813"/>
      <c r="CC14" s="279" t="str">
        <f t="shared" si="10"/>
        <v>N/A</v>
      </c>
      <c r="CD14" s="279"/>
      <c r="CE14" s="279" t="str">
        <f t="shared" si="11"/>
        <v>N/A</v>
      </c>
      <c r="CF14" s="858"/>
      <c r="CG14" s="279" t="str">
        <f t="shared" si="12"/>
        <v>N/A</v>
      </c>
      <c r="CH14" s="279"/>
      <c r="CI14" s="279" t="str">
        <f t="shared" si="13"/>
        <v>N/A</v>
      </c>
      <c r="CJ14" s="813"/>
      <c r="CK14" s="279" t="str">
        <f t="shared" si="14"/>
        <v>N/A</v>
      </c>
      <c r="CL14" s="858"/>
      <c r="CM14" s="279" t="str">
        <f t="shared" si="15"/>
        <v>N/A</v>
      </c>
      <c r="CN14" s="279"/>
      <c r="CO14" s="279" t="str">
        <f t="shared" si="16"/>
        <v>N/A</v>
      </c>
      <c r="CP14" s="858"/>
      <c r="CQ14" s="279" t="str">
        <f t="shared" si="17"/>
        <v>N/A</v>
      </c>
      <c r="CR14" s="279"/>
      <c r="CS14" s="279" t="str">
        <f t="shared" si="18"/>
        <v>N/A</v>
      </c>
      <c r="CT14" s="813"/>
    </row>
    <row r="15" spans="1:98" ht="24.75" customHeight="1">
      <c r="A15" s="336" t="s">
        <v>107</v>
      </c>
      <c r="B15" s="365">
        <v>1834</v>
      </c>
      <c r="C15" s="625">
        <v>7</v>
      </c>
      <c r="D15" s="653" t="s">
        <v>333</v>
      </c>
      <c r="E15" s="629" t="s">
        <v>27</v>
      </c>
      <c r="F15" s="631"/>
      <c r="G15" s="581"/>
      <c r="H15" s="631"/>
      <c r="I15" s="581"/>
      <c r="J15" s="631"/>
      <c r="K15" s="581"/>
      <c r="L15" s="631"/>
      <c r="M15" s="581"/>
      <c r="N15" s="631">
        <v>548.5</v>
      </c>
      <c r="O15" s="581"/>
      <c r="P15" s="631">
        <v>585</v>
      </c>
      <c r="Q15" s="581"/>
      <c r="R15" s="631">
        <v>624</v>
      </c>
      <c r="S15" s="581"/>
      <c r="T15" s="631">
        <v>665.700012207031</v>
      </c>
      <c r="U15" s="581"/>
      <c r="V15" s="631">
        <v>710.400024414062</v>
      </c>
      <c r="W15" s="581"/>
      <c r="X15" s="631">
        <v>758.099975585938</v>
      </c>
      <c r="Y15" s="581"/>
      <c r="Z15" s="631"/>
      <c r="AA15" s="581"/>
      <c r="AB15" s="631"/>
      <c r="AC15" s="581"/>
      <c r="AD15" s="631"/>
      <c r="AE15" s="581"/>
      <c r="AF15" s="631"/>
      <c r="AG15" s="581"/>
      <c r="AH15" s="631"/>
      <c r="AI15" s="581"/>
      <c r="AJ15" s="631"/>
      <c r="AK15" s="581"/>
      <c r="AL15" s="631"/>
      <c r="AM15" s="581"/>
      <c r="AN15" s="631"/>
      <c r="AO15" s="581"/>
      <c r="AP15" s="631"/>
      <c r="AQ15" s="581"/>
      <c r="AR15" s="631"/>
      <c r="AS15" s="581"/>
      <c r="AT15" s="631"/>
      <c r="AU15" s="581"/>
      <c r="AV15" s="631"/>
      <c r="AW15" s="581"/>
      <c r="AX15" s="243"/>
      <c r="AY15" s="124"/>
      <c r="AZ15" s="279">
        <v>7</v>
      </c>
      <c r="BA15" s="323" t="s">
        <v>330</v>
      </c>
      <c r="BB15" s="279" t="s">
        <v>27</v>
      </c>
      <c r="BC15" s="813" t="s">
        <v>0</v>
      </c>
      <c r="BD15" s="855"/>
      <c r="BE15" s="279" t="str">
        <f t="shared" si="19"/>
        <v>N/A</v>
      </c>
      <c r="BF15" s="857"/>
      <c r="BG15" s="279" t="str">
        <f t="shared" si="20"/>
        <v>N/A</v>
      </c>
      <c r="BH15" s="813"/>
      <c r="BI15" s="279" t="str">
        <f t="shared" si="0"/>
        <v>N/A</v>
      </c>
      <c r="BJ15" s="279"/>
      <c r="BK15" s="279" t="str">
        <f t="shared" si="1"/>
        <v>N/A</v>
      </c>
      <c r="BL15" s="813"/>
      <c r="BM15" s="279" t="str">
        <f t="shared" si="2"/>
        <v>ok</v>
      </c>
      <c r="BN15" s="279"/>
      <c r="BO15" s="279" t="str">
        <f t="shared" si="3"/>
        <v>ok</v>
      </c>
      <c r="BP15" s="813"/>
      <c r="BQ15" s="279" t="str">
        <f t="shared" si="4"/>
        <v>ok</v>
      </c>
      <c r="BR15" s="813"/>
      <c r="BS15" s="279" t="str">
        <f t="shared" si="5"/>
        <v>ok</v>
      </c>
      <c r="BT15" s="279"/>
      <c r="BU15" s="279" t="str">
        <f t="shared" si="6"/>
        <v>ok</v>
      </c>
      <c r="BV15" s="813"/>
      <c r="BW15" s="279" t="str">
        <f t="shared" si="7"/>
        <v>N/A</v>
      </c>
      <c r="BX15" s="279"/>
      <c r="BY15" s="279" t="str">
        <f t="shared" si="8"/>
        <v>N/A</v>
      </c>
      <c r="BZ15" s="813"/>
      <c r="CA15" s="279" t="str">
        <f t="shared" si="9"/>
        <v>N/A</v>
      </c>
      <c r="CB15" s="813"/>
      <c r="CC15" s="279" t="str">
        <f t="shared" si="10"/>
        <v>N/A</v>
      </c>
      <c r="CD15" s="279"/>
      <c r="CE15" s="279" t="str">
        <f t="shared" si="11"/>
        <v>N/A</v>
      </c>
      <c r="CF15" s="858"/>
      <c r="CG15" s="279" t="str">
        <f t="shared" si="12"/>
        <v>N/A</v>
      </c>
      <c r="CH15" s="279"/>
      <c r="CI15" s="279" t="str">
        <f t="shared" si="13"/>
        <v>N/A</v>
      </c>
      <c r="CJ15" s="813"/>
      <c r="CK15" s="279" t="str">
        <f t="shared" si="14"/>
        <v>N/A</v>
      </c>
      <c r="CL15" s="858"/>
      <c r="CM15" s="279" t="str">
        <f t="shared" si="15"/>
        <v>N/A</v>
      </c>
      <c r="CN15" s="279"/>
      <c r="CO15" s="279" t="str">
        <f t="shared" si="16"/>
        <v>N/A</v>
      </c>
      <c r="CP15" s="858"/>
      <c r="CQ15" s="279" t="str">
        <f t="shared" si="17"/>
        <v>N/A</v>
      </c>
      <c r="CR15" s="279"/>
      <c r="CS15" s="279" t="str">
        <f t="shared" si="18"/>
        <v>N/A</v>
      </c>
      <c r="CT15" s="813"/>
    </row>
    <row r="16" spans="1:98" s="1" customFormat="1" ht="24.75" customHeight="1">
      <c r="A16" s="336"/>
      <c r="B16" s="366">
        <v>2837</v>
      </c>
      <c r="C16" s="626">
        <v>8</v>
      </c>
      <c r="D16" s="639" t="s">
        <v>359</v>
      </c>
      <c r="E16" s="628" t="s">
        <v>27</v>
      </c>
      <c r="F16" s="644"/>
      <c r="G16" s="581"/>
      <c r="H16" s="644"/>
      <c r="I16" s="581"/>
      <c r="J16" s="644"/>
      <c r="K16" s="581"/>
      <c r="L16" s="644"/>
      <c r="M16" s="581"/>
      <c r="N16" s="644"/>
      <c r="O16" s="581"/>
      <c r="P16" s="644"/>
      <c r="Q16" s="581"/>
      <c r="R16" s="644"/>
      <c r="S16" s="581"/>
      <c r="T16" s="644"/>
      <c r="U16" s="581"/>
      <c r="V16" s="644"/>
      <c r="W16" s="581"/>
      <c r="X16" s="644"/>
      <c r="Y16" s="581"/>
      <c r="Z16" s="644"/>
      <c r="AA16" s="581"/>
      <c r="AB16" s="644"/>
      <c r="AC16" s="581"/>
      <c r="AD16" s="644"/>
      <c r="AE16" s="581"/>
      <c r="AF16" s="644"/>
      <c r="AG16" s="581"/>
      <c r="AH16" s="644"/>
      <c r="AI16" s="581"/>
      <c r="AJ16" s="644"/>
      <c r="AK16" s="581"/>
      <c r="AL16" s="644"/>
      <c r="AM16" s="581"/>
      <c r="AN16" s="644"/>
      <c r="AO16" s="581"/>
      <c r="AP16" s="644"/>
      <c r="AQ16" s="581"/>
      <c r="AR16" s="644"/>
      <c r="AS16" s="581"/>
      <c r="AT16" s="644"/>
      <c r="AU16" s="581"/>
      <c r="AV16" s="644"/>
      <c r="AW16" s="581"/>
      <c r="AX16" s="194"/>
      <c r="AY16" s="95"/>
      <c r="AZ16" s="221">
        <v>8</v>
      </c>
      <c r="BA16" s="280" t="s">
        <v>102</v>
      </c>
      <c r="BB16" s="279" t="s">
        <v>27</v>
      </c>
      <c r="BC16" s="813" t="s">
        <v>0</v>
      </c>
      <c r="BD16" s="855"/>
      <c r="BE16" s="279" t="str">
        <f t="shared" si="19"/>
        <v>N/A</v>
      </c>
      <c r="BF16" s="857"/>
      <c r="BG16" s="279" t="str">
        <f t="shared" si="20"/>
        <v>N/A</v>
      </c>
      <c r="BH16" s="813"/>
      <c r="BI16" s="279" t="str">
        <f t="shared" si="0"/>
        <v>N/A</v>
      </c>
      <c r="BJ16" s="279"/>
      <c r="BK16" s="279" t="str">
        <f t="shared" si="1"/>
        <v>N/A</v>
      </c>
      <c r="BL16" s="813"/>
      <c r="BM16" s="279" t="str">
        <f t="shared" si="2"/>
        <v>N/A</v>
      </c>
      <c r="BN16" s="279"/>
      <c r="BO16" s="279" t="str">
        <f t="shared" si="3"/>
        <v>N/A</v>
      </c>
      <c r="BP16" s="813"/>
      <c r="BQ16" s="279" t="str">
        <f t="shared" si="4"/>
        <v>N/A</v>
      </c>
      <c r="BR16" s="813"/>
      <c r="BS16" s="279" t="str">
        <f t="shared" si="5"/>
        <v>N/A</v>
      </c>
      <c r="BT16" s="279"/>
      <c r="BU16" s="279" t="str">
        <f t="shared" si="6"/>
        <v>N/A</v>
      </c>
      <c r="BV16" s="813"/>
      <c r="BW16" s="279" t="str">
        <f t="shared" si="7"/>
        <v>N/A</v>
      </c>
      <c r="BX16" s="279"/>
      <c r="BY16" s="279" t="str">
        <f t="shared" si="8"/>
        <v>N/A</v>
      </c>
      <c r="BZ16" s="813"/>
      <c r="CA16" s="279" t="str">
        <f t="shared" si="9"/>
        <v>N/A</v>
      </c>
      <c r="CB16" s="813"/>
      <c r="CC16" s="279" t="str">
        <f t="shared" si="10"/>
        <v>N/A</v>
      </c>
      <c r="CD16" s="279"/>
      <c r="CE16" s="279" t="str">
        <f t="shared" si="11"/>
        <v>N/A</v>
      </c>
      <c r="CF16" s="858"/>
      <c r="CG16" s="279" t="str">
        <f t="shared" si="12"/>
        <v>N/A</v>
      </c>
      <c r="CH16" s="279"/>
      <c r="CI16" s="279" t="str">
        <f t="shared" si="13"/>
        <v>N/A</v>
      </c>
      <c r="CJ16" s="813"/>
      <c r="CK16" s="279" t="str">
        <f t="shared" si="14"/>
        <v>N/A</v>
      </c>
      <c r="CL16" s="858"/>
      <c r="CM16" s="279" t="str">
        <f t="shared" si="15"/>
        <v>N/A</v>
      </c>
      <c r="CN16" s="279"/>
      <c r="CO16" s="279" t="str">
        <f t="shared" si="16"/>
        <v>N/A</v>
      </c>
      <c r="CP16" s="858"/>
      <c r="CQ16" s="279" t="str">
        <f t="shared" si="17"/>
        <v>N/A</v>
      </c>
      <c r="CR16" s="279"/>
      <c r="CS16" s="279" t="str">
        <f t="shared" si="18"/>
        <v>N/A</v>
      </c>
      <c r="CT16" s="813"/>
    </row>
    <row r="17" spans="1:98" s="1" customFormat="1" ht="17.25" customHeight="1">
      <c r="A17" s="336"/>
      <c r="B17" s="365">
        <v>2838</v>
      </c>
      <c r="C17" s="625">
        <v>9</v>
      </c>
      <c r="D17" s="640" t="s">
        <v>271</v>
      </c>
      <c r="E17" s="629" t="s">
        <v>27</v>
      </c>
      <c r="F17" s="644"/>
      <c r="G17" s="581"/>
      <c r="H17" s="644"/>
      <c r="I17" s="581"/>
      <c r="J17" s="644"/>
      <c r="K17" s="581"/>
      <c r="L17" s="644"/>
      <c r="M17" s="581"/>
      <c r="N17" s="644"/>
      <c r="O17" s="581"/>
      <c r="P17" s="644"/>
      <c r="Q17" s="581"/>
      <c r="R17" s="644"/>
      <c r="S17" s="581"/>
      <c r="T17" s="644"/>
      <c r="U17" s="581"/>
      <c r="V17" s="644"/>
      <c r="W17" s="581"/>
      <c r="X17" s="644"/>
      <c r="Y17" s="581"/>
      <c r="Z17" s="644"/>
      <c r="AA17" s="581"/>
      <c r="AB17" s="644"/>
      <c r="AC17" s="581"/>
      <c r="AD17" s="644"/>
      <c r="AE17" s="581"/>
      <c r="AF17" s="644"/>
      <c r="AG17" s="581"/>
      <c r="AH17" s="644"/>
      <c r="AI17" s="581"/>
      <c r="AJ17" s="644"/>
      <c r="AK17" s="581"/>
      <c r="AL17" s="644"/>
      <c r="AM17" s="581"/>
      <c r="AN17" s="644"/>
      <c r="AO17" s="581"/>
      <c r="AP17" s="644"/>
      <c r="AQ17" s="581"/>
      <c r="AR17" s="644"/>
      <c r="AS17" s="581"/>
      <c r="AT17" s="644"/>
      <c r="AU17" s="581"/>
      <c r="AV17" s="644"/>
      <c r="AW17" s="581"/>
      <c r="AX17" s="243"/>
      <c r="AY17" s="124"/>
      <c r="AZ17" s="279">
        <v>9</v>
      </c>
      <c r="BA17" s="280" t="s">
        <v>59</v>
      </c>
      <c r="BB17" s="279" t="s">
        <v>27</v>
      </c>
      <c r="BC17" s="813" t="s">
        <v>0</v>
      </c>
      <c r="BD17" s="855"/>
      <c r="BE17" s="279" t="str">
        <f t="shared" si="19"/>
        <v>N/A</v>
      </c>
      <c r="BF17" s="857"/>
      <c r="BG17" s="279" t="str">
        <f t="shared" si="20"/>
        <v>N/A</v>
      </c>
      <c r="BH17" s="813"/>
      <c r="BI17" s="279" t="str">
        <f t="shared" si="0"/>
        <v>N/A</v>
      </c>
      <c r="BJ17" s="279"/>
      <c r="BK17" s="279" t="str">
        <f t="shared" si="1"/>
        <v>N/A</v>
      </c>
      <c r="BL17" s="813"/>
      <c r="BM17" s="279" t="str">
        <f t="shared" si="2"/>
        <v>N/A</v>
      </c>
      <c r="BN17" s="279"/>
      <c r="BO17" s="279" t="str">
        <f t="shared" si="3"/>
        <v>N/A</v>
      </c>
      <c r="BP17" s="813"/>
      <c r="BQ17" s="279" t="str">
        <f t="shared" si="4"/>
        <v>N/A</v>
      </c>
      <c r="BR17" s="813"/>
      <c r="BS17" s="279" t="str">
        <f t="shared" si="5"/>
        <v>N/A</v>
      </c>
      <c r="BT17" s="279"/>
      <c r="BU17" s="279" t="str">
        <f t="shared" si="6"/>
        <v>N/A</v>
      </c>
      <c r="BV17" s="813"/>
      <c r="BW17" s="279" t="str">
        <f t="shared" si="7"/>
        <v>N/A</v>
      </c>
      <c r="BX17" s="279"/>
      <c r="BY17" s="279" t="str">
        <f t="shared" si="8"/>
        <v>N/A</v>
      </c>
      <c r="BZ17" s="813"/>
      <c r="CA17" s="279" t="str">
        <f t="shared" si="9"/>
        <v>N/A</v>
      </c>
      <c r="CB17" s="813"/>
      <c r="CC17" s="279" t="str">
        <f t="shared" si="10"/>
        <v>N/A</v>
      </c>
      <c r="CD17" s="279"/>
      <c r="CE17" s="279" t="str">
        <f t="shared" si="11"/>
        <v>N/A</v>
      </c>
      <c r="CF17" s="858"/>
      <c r="CG17" s="279" t="str">
        <f t="shared" si="12"/>
        <v>N/A</v>
      </c>
      <c r="CH17" s="279"/>
      <c r="CI17" s="279" t="str">
        <f t="shared" si="13"/>
        <v>N/A</v>
      </c>
      <c r="CJ17" s="813"/>
      <c r="CK17" s="279" t="str">
        <f t="shared" si="14"/>
        <v>N/A</v>
      </c>
      <c r="CL17" s="858"/>
      <c r="CM17" s="279" t="str">
        <f t="shared" si="15"/>
        <v>N/A</v>
      </c>
      <c r="CN17" s="279"/>
      <c r="CO17" s="279" t="str">
        <f t="shared" si="16"/>
        <v>N/A</v>
      </c>
      <c r="CP17" s="858"/>
      <c r="CQ17" s="279" t="str">
        <f t="shared" si="17"/>
        <v>N/A</v>
      </c>
      <c r="CR17" s="279"/>
      <c r="CS17" s="279" t="str">
        <f t="shared" si="18"/>
        <v>N/A</v>
      </c>
      <c r="CT17" s="813"/>
    </row>
    <row r="18" spans="1:98" ht="17.25" customHeight="1">
      <c r="A18" s="336" t="s">
        <v>34</v>
      </c>
      <c r="B18" s="365">
        <v>2577</v>
      </c>
      <c r="C18" s="780">
        <v>10</v>
      </c>
      <c r="D18" s="640" t="s">
        <v>272</v>
      </c>
      <c r="E18" s="628" t="s">
        <v>27</v>
      </c>
      <c r="F18" s="631"/>
      <c r="G18" s="579"/>
      <c r="H18" s="631"/>
      <c r="I18" s="579"/>
      <c r="J18" s="631"/>
      <c r="K18" s="579"/>
      <c r="L18" s="631"/>
      <c r="M18" s="579"/>
      <c r="N18" s="631"/>
      <c r="O18" s="579"/>
      <c r="P18" s="631"/>
      <c r="Q18" s="579"/>
      <c r="R18" s="631"/>
      <c r="S18" s="579"/>
      <c r="T18" s="631"/>
      <c r="U18" s="579"/>
      <c r="V18" s="631"/>
      <c r="W18" s="579"/>
      <c r="X18" s="631">
        <v>8.89999961853027</v>
      </c>
      <c r="Y18" s="579"/>
      <c r="Z18" s="631">
        <v>11.1999998092651</v>
      </c>
      <c r="AA18" s="579"/>
      <c r="AB18" s="631"/>
      <c r="AC18" s="579"/>
      <c r="AD18" s="631"/>
      <c r="AE18" s="579"/>
      <c r="AF18" s="631"/>
      <c r="AG18" s="579"/>
      <c r="AH18" s="631"/>
      <c r="AI18" s="579"/>
      <c r="AJ18" s="631"/>
      <c r="AK18" s="579"/>
      <c r="AL18" s="631"/>
      <c r="AM18" s="579"/>
      <c r="AN18" s="631"/>
      <c r="AO18" s="579"/>
      <c r="AP18" s="631"/>
      <c r="AQ18" s="579"/>
      <c r="AR18" s="631"/>
      <c r="AS18" s="579"/>
      <c r="AT18" s="631"/>
      <c r="AU18" s="579"/>
      <c r="AV18" s="631"/>
      <c r="AW18" s="579"/>
      <c r="AX18" s="243"/>
      <c r="AY18" s="124"/>
      <c r="AZ18" s="830">
        <v>10</v>
      </c>
      <c r="BA18" s="280" t="s">
        <v>57</v>
      </c>
      <c r="BB18" s="279" t="s">
        <v>27</v>
      </c>
      <c r="BC18" s="813" t="s">
        <v>0</v>
      </c>
      <c r="BD18" s="855"/>
      <c r="BE18" s="279" t="str">
        <f t="shared" si="19"/>
        <v>N/A</v>
      </c>
      <c r="BF18" s="857"/>
      <c r="BG18" s="279" t="str">
        <f t="shared" si="20"/>
        <v>N/A</v>
      </c>
      <c r="BH18" s="813"/>
      <c r="BI18" s="279" t="str">
        <f t="shared" si="0"/>
        <v>N/A</v>
      </c>
      <c r="BJ18" s="279"/>
      <c r="BK18" s="279" t="str">
        <f t="shared" si="1"/>
        <v>N/A</v>
      </c>
      <c r="BL18" s="813"/>
      <c r="BM18" s="279" t="str">
        <f t="shared" si="2"/>
        <v>N/A</v>
      </c>
      <c r="BN18" s="279"/>
      <c r="BO18" s="279" t="str">
        <f t="shared" si="3"/>
        <v>N/A</v>
      </c>
      <c r="BP18" s="813"/>
      <c r="BQ18" s="279" t="str">
        <f t="shared" si="4"/>
        <v>N/A</v>
      </c>
      <c r="BR18" s="813"/>
      <c r="BS18" s="279" t="str">
        <f t="shared" si="5"/>
        <v>N/A</v>
      </c>
      <c r="BT18" s="279"/>
      <c r="BU18" s="279" t="str">
        <f t="shared" si="6"/>
        <v>N/A</v>
      </c>
      <c r="BV18" s="813"/>
      <c r="BW18" s="279" t="str">
        <f t="shared" si="7"/>
        <v>&gt; 25%</v>
      </c>
      <c r="BX18" s="279"/>
      <c r="BY18" s="279" t="str">
        <f t="shared" si="8"/>
        <v>N/A</v>
      </c>
      <c r="BZ18" s="813"/>
      <c r="CA18" s="279" t="str">
        <f t="shared" si="9"/>
        <v>N/A</v>
      </c>
      <c r="CB18" s="813"/>
      <c r="CC18" s="279" t="str">
        <f t="shared" si="10"/>
        <v>N/A</v>
      </c>
      <c r="CD18" s="279"/>
      <c r="CE18" s="279" t="str">
        <f t="shared" si="11"/>
        <v>N/A</v>
      </c>
      <c r="CF18" s="858"/>
      <c r="CG18" s="279" t="str">
        <f t="shared" si="12"/>
        <v>N/A</v>
      </c>
      <c r="CH18" s="279"/>
      <c r="CI18" s="279" t="str">
        <f t="shared" si="13"/>
        <v>N/A</v>
      </c>
      <c r="CJ18" s="813"/>
      <c r="CK18" s="279" t="str">
        <f t="shared" si="14"/>
        <v>N/A</v>
      </c>
      <c r="CL18" s="858"/>
      <c r="CM18" s="279" t="str">
        <f t="shared" si="15"/>
        <v>N/A</v>
      </c>
      <c r="CN18" s="279"/>
      <c r="CO18" s="279" t="str">
        <f t="shared" si="16"/>
        <v>N/A</v>
      </c>
      <c r="CP18" s="858"/>
      <c r="CQ18" s="279" t="str">
        <f t="shared" si="17"/>
        <v>N/A</v>
      </c>
      <c r="CR18" s="279"/>
      <c r="CS18" s="279" t="str">
        <f t="shared" si="18"/>
        <v>N/A</v>
      </c>
      <c r="CT18" s="813"/>
    </row>
    <row r="19" spans="2:98" ht="15.75" customHeight="1">
      <c r="B19" s="365">
        <v>2839</v>
      </c>
      <c r="C19" s="781">
        <v>11</v>
      </c>
      <c r="D19" s="641" t="s">
        <v>358</v>
      </c>
      <c r="E19" s="646" t="s">
        <v>27</v>
      </c>
      <c r="F19" s="631"/>
      <c r="G19" s="581"/>
      <c r="H19" s="631"/>
      <c r="I19" s="581"/>
      <c r="J19" s="631"/>
      <c r="K19" s="581"/>
      <c r="L19" s="631"/>
      <c r="M19" s="581"/>
      <c r="N19" s="631"/>
      <c r="O19" s="581"/>
      <c r="P19" s="631"/>
      <c r="Q19" s="581"/>
      <c r="R19" s="631"/>
      <c r="S19" s="581"/>
      <c r="T19" s="631"/>
      <c r="U19" s="581"/>
      <c r="V19" s="631"/>
      <c r="W19" s="581"/>
      <c r="X19" s="631"/>
      <c r="Y19" s="581"/>
      <c r="Z19" s="631"/>
      <c r="AA19" s="581"/>
      <c r="AB19" s="631"/>
      <c r="AC19" s="581"/>
      <c r="AD19" s="631"/>
      <c r="AE19" s="581"/>
      <c r="AF19" s="631"/>
      <c r="AG19" s="581"/>
      <c r="AH19" s="631"/>
      <c r="AI19" s="581"/>
      <c r="AJ19" s="631"/>
      <c r="AK19" s="581"/>
      <c r="AL19" s="631"/>
      <c r="AM19" s="581"/>
      <c r="AN19" s="631"/>
      <c r="AO19" s="581"/>
      <c r="AP19" s="631"/>
      <c r="AQ19" s="581"/>
      <c r="AR19" s="631"/>
      <c r="AS19" s="581"/>
      <c r="AT19" s="631"/>
      <c r="AU19" s="581"/>
      <c r="AV19" s="631"/>
      <c r="AW19" s="581"/>
      <c r="AX19" s="243"/>
      <c r="AY19" s="124"/>
      <c r="AZ19" s="831">
        <v>11</v>
      </c>
      <c r="BA19" s="607" t="s">
        <v>109</v>
      </c>
      <c r="BB19" s="279" t="s">
        <v>27</v>
      </c>
      <c r="BC19" s="813" t="s">
        <v>0</v>
      </c>
      <c r="BD19" s="855"/>
      <c r="BE19" s="279" t="str">
        <f t="shared" si="19"/>
        <v>N/A</v>
      </c>
      <c r="BF19" s="857"/>
      <c r="BG19" s="279" t="str">
        <f t="shared" si="20"/>
        <v>N/A</v>
      </c>
      <c r="BH19" s="813"/>
      <c r="BI19" s="279" t="str">
        <f t="shared" si="0"/>
        <v>N/A</v>
      </c>
      <c r="BJ19" s="279"/>
      <c r="BK19" s="279" t="str">
        <f t="shared" si="1"/>
        <v>N/A</v>
      </c>
      <c r="BL19" s="813"/>
      <c r="BM19" s="279" t="str">
        <f t="shared" si="2"/>
        <v>N/A</v>
      </c>
      <c r="BN19" s="279"/>
      <c r="BO19" s="279" t="str">
        <f t="shared" si="3"/>
        <v>N/A</v>
      </c>
      <c r="BP19" s="813"/>
      <c r="BQ19" s="279" t="str">
        <f t="shared" si="4"/>
        <v>N/A</v>
      </c>
      <c r="BR19" s="813"/>
      <c r="BS19" s="279" t="str">
        <f t="shared" si="5"/>
        <v>N/A</v>
      </c>
      <c r="BT19" s="279"/>
      <c r="BU19" s="279" t="str">
        <f t="shared" si="6"/>
        <v>N/A</v>
      </c>
      <c r="BV19" s="813"/>
      <c r="BW19" s="279" t="str">
        <f t="shared" si="7"/>
        <v>N/A</v>
      </c>
      <c r="BX19" s="279"/>
      <c r="BY19" s="279" t="str">
        <f t="shared" si="8"/>
        <v>N/A</v>
      </c>
      <c r="BZ19" s="813"/>
      <c r="CA19" s="279" t="str">
        <f t="shared" si="9"/>
        <v>N/A</v>
      </c>
      <c r="CB19" s="813"/>
      <c r="CC19" s="279" t="str">
        <f t="shared" si="10"/>
        <v>N/A</v>
      </c>
      <c r="CD19" s="279"/>
      <c r="CE19" s="279" t="str">
        <f t="shared" si="11"/>
        <v>N/A</v>
      </c>
      <c r="CF19" s="858"/>
      <c r="CG19" s="279" t="str">
        <f t="shared" si="12"/>
        <v>N/A</v>
      </c>
      <c r="CH19" s="279"/>
      <c r="CI19" s="279" t="str">
        <f t="shared" si="13"/>
        <v>N/A</v>
      </c>
      <c r="CJ19" s="813"/>
      <c r="CK19" s="279" t="str">
        <f t="shared" si="14"/>
        <v>N/A</v>
      </c>
      <c r="CL19" s="858"/>
      <c r="CM19" s="279" t="str">
        <f t="shared" si="15"/>
        <v>N/A</v>
      </c>
      <c r="CN19" s="279"/>
      <c r="CO19" s="279" t="str">
        <f t="shared" si="16"/>
        <v>N/A</v>
      </c>
      <c r="CP19" s="858"/>
      <c r="CQ19" s="279" t="str">
        <f t="shared" si="17"/>
        <v>N/A</v>
      </c>
      <c r="CR19" s="279"/>
      <c r="CS19" s="279" t="str">
        <f t="shared" si="18"/>
        <v>N/A</v>
      </c>
      <c r="CT19" s="813"/>
    </row>
    <row r="20" spans="1:98" ht="17.25" customHeight="1">
      <c r="A20" s="336" t="s">
        <v>34</v>
      </c>
      <c r="B20" s="365">
        <v>1926</v>
      </c>
      <c r="C20" s="625">
        <v>12</v>
      </c>
      <c r="D20" s="640" t="s">
        <v>273</v>
      </c>
      <c r="E20" s="647" t="s">
        <v>27</v>
      </c>
      <c r="F20" s="631"/>
      <c r="G20" s="581"/>
      <c r="H20" s="631"/>
      <c r="I20" s="581"/>
      <c r="J20" s="631"/>
      <c r="K20" s="581"/>
      <c r="L20" s="631"/>
      <c r="M20" s="581"/>
      <c r="N20" s="631">
        <v>469.735992431641</v>
      </c>
      <c r="O20" s="581"/>
      <c r="P20" s="631">
        <v>519.012023925781</v>
      </c>
      <c r="Q20" s="581"/>
      <c r="R20" s="631"/>
      <c r="S20" s="581"/>
      <c r="T20" s="631"/>
      <c r="U20" s="581"/>
      <c r="V20" s="631"/>
      <c r="W20" s="581"/>
      <c r="X20" s="631"/>
      <c r="Y20" s="581"/>
      <c r="Z20" s="631"/>
      <c r="AA20" s="581"/>
      <c r="AB20" s="631"/>
      <c r="AC20" s="581"/>
      <c r="AD20" s="631"/>
      <c r="AE20" s="581"/>
      <c r="AF20" s="631"/>
      <c r="AG20" s="581"/>
      <c r="AH20" s="631"/>
      <c r="AI20" s="581"/>
      <c r="AJ20" s="631"/>
      <c r="AK20" s="581"/>
      <c r="AL20" s="631"/>
      <c r="AM20" s="581"/>
      <c r="AN20" s="631"/>
      <c r="AO20" s="581"/>
      <c r="AP20" s="631"/>
      <c r="AQ20" s="581"/>
      <c r="AR20" s="631"/>
      <c r="AS20" s="581"/>
      <c r="AT20" s="631"/>
      <c r="AU20" s="581"/>
      <c r="AV20" s="631"/>
      <c r="AW20" s="581"/>
      <c r="AX20" s="243"/>
      <c r="AY20" s="124"/>
      <c r="AZ20" s="279">
        <v>12</v>
      </c>
      <c r="BA20" s="280" t="s">
        <v>63</v>
      </c>
      <c r="BB20" s="279" t="s">
        <v>27</v>
      </c>
      <c r="BC20" s="813" t="s">
        <v>0</v>
      </c>
      <c r="BD20" s="855"/>
      <c r="BE20" s="279" t="str">
        <f t="shared" si="19"/>
        <v>N/A</v>
      </c>
      <c r="BF20" s="857"/>
      <c r="BG20" s="279" t="str">
        <f t="shared" si="20"/>
        <v>N/A</v>
      </c>
      <c r="BH20" s="813"/>
      <c r="BI20" s="279" t="str">
        <f t="shared" si="0"/>
        <v>N/A</v>
      </c>
      <c r="BJ20" s="279"/>
      <c r="BK20" s="279" t="str">
        <f t="shared" si="1"/>
        <v>N/A</v>
      </c>
      <c r="BL20" s="813"/>
      <c r="BM20" s="279" t="str">
        <f t="shared" si="2"/>
        <v>ok</v>
      </c>
      <c r="BN20" s="279"/>
      <c r="BO20" s="279" t="str">
        <f t="shared" si="3"/>
        <v>N/A</v>
      </c>
      <c r="BP20" s="813"/>
      <c r="BQ20" s="279" t="str">
        <f t="shared" si="4"/>
        <v>N/A</v>
      </c>
      <c r="BR20" s="813"/>
      <c r="BS20" s="279" t="str">
        <f t="shared" si="5"/>
        <v>N/A</v>
      </c>
      <c r="BT20" s="279"/>
      <c r="BU20" s="279" t="str">
        <f t="shared" si="6"/>
        <v>N/A</v>
      </c>
      <c r="BV20" s="813"/>
      <c r="BW20" s="279" t="str">
        <f t="shared" si="7"/>
        <v>N/A</v>
      </c>
      <c r="BX20" s="279"/>
      <c r="BY20" s="279" t="str">
        <f t="shared" si="8"/>
        <v>N/A</v>
      </c>
      <c r="BZ20" s="813"/>
      <c r="CA20" s="279" t="str">
        <f t="shared" si="9"/>
        <v>N/A</v>
      </c>
      <c r="CB20" s="813"/>
      <c r="CC20" s="279" t="str">
        <f t="shared" si="10"/>
        <v>N/A</v>
      </c>
      <c r="CD20" s="279"/>
      <c r="CE20" s="279" t="str">
        <f t="shared" si="11"/>
        <v>N/A</v>
      </c>
      <c r="CF20" s="858"/>
      <c r="CG20" s="279" t="str">
        <f t="shared" si="12"/>
        <v>N/A</v>
      </c>
      <c r="CH20" s="279"/>
      <c r="CI20" s="279" t="str">
        <f t="shared" si="13"/>
        <v>N/A</v>
      </c>
      <c r="CJ20" s="813"/>
      <c r="CK20" s="279" t="str">
        <f t="shared" si="14"/>
        <v>N/A</v>
      </c>
      <c r="CL20" s="858"/>
      <c r="CM20" s="279" t="str">
        <f t="shared" si="15"/>
        <v>N/A</v>
      </c>
      <c r="CN20" s="279"/>
      <c r="CO20" s="279" t="str">
        <f t="shared" si="16"/>
        <v>N/A</v>
      </c>
      <c r="CP20" s="858"/>
      <c r="CQ20" s="279" t="str">
        <f t="shared" si="17"/>
        <v>N/A</v>
      </c>
      <c r="CR20" s="279"/>
      <c r="CS20" s="279" t="str">
        <f t="shared" si="18"/>
        <v>N/A</v>
      </c>
      <c r="CT20" s="813"/>
    </row>
    <row r="21" spans="2:98" ht="15.75" customHeight="1">
      <c r="B21" s="365">
        <v>2864</v>
      </c>
      <c r="C21" s="645">
        <v>13</v>
      </c>
      <c r="D21" s="654" t="s">
        <v>357</v>
      </c>
      <c r="E21" s="628" t="s">
        <v>27</v>
      </c>
      <c r="F21" s="631"/>
      <c r="G21" s="581"/>
      <c r="H21" s="631"/>
      <c r="I21" s="581"/>
      <c r="J21" s="631"/>
      <c r="K21" s="581"/>
      <c r="L21" s="631"/>
      <c r="M21" s="581"/>
      <c r="N21" s="631"/>
      <c r="O21" s="581"/>
      <c r="P21" s="631"/>
      <c r="Q21" s="581"/>
      <c r="R21" s="631"/>
      <c r="S21" s="581"/>
      <c r="T21" s="631"/>
      <c r="U21" s="581"/>
      <c r="V21" s="631"/>
      <c r="W21" s="581"/>
      <c r="X21" s="631"/>
      <c r="Y21" s="581"/>
      <c r="Z21" s="631"/>
      <c r="AA21" s="581"/>
      <c r="AB21" s="631"/>
      <c r="AC21" s="581"/>
      <c r="AD21" s="631"/>
      <c r="AE21" s="581"/>
      <c r="AF21" s="631"/>
      <c r="AG21" s="581"/>
      <c r="AH21" s="631"/>
      <c r="AI21" s="581"/>
      <c r="AJ21" s="631"/>
      <c r="AK21" s="581"/>
      <c r="AL21" s="631"/>
      <c r="AM21" s="581"/>
      <c r="AN21" s="631"/>
      <c r="AO21" s="581"/>
      <c r="AP21" s="631"/>
      <c r="AQ21" s="581"/>
      <c r="AR21" s="631"/>
      <c r="AS21" s="581"/>
      <c r="AT21" s="631"/>
      <c r="AU21" s="581"/>
      <c r="AV21" s="631"/>
      <c r="AW21" s="581"/>
      <c r="AX21" s="243"/>
      <c r="AY21" s="124"/>
      <c r="AZ21" s="832">
        <v>13</v>
      </c>
      <c r="BA21" s="607" t="s">
        <v>110</v>
      </c>
      <c r="BB21" s="279" t="s">
        <v>27</v>
      </c>
      <c r="BC21" s="813" t="s">
        <v>0</v>
      </c>
      <c r="BD21" s="855"/>
      <c r="BE21" s="279" t="str">
        <f t="shared" si="19"/>
        <v>N/A</v>
      </c>
      <c r="BF21" s="857"/>
      <c r="BG21" s="279" t="str">
        <f t="shared" si="20"/>
        <v>N/A</v>
      </c>
      <c r="BH21" s="813"/>
      <c r="BI21" s="279" t="str">
        <f t="shared" si="0"/>
        <v>N/A</v>
      </c>
      <c r="BJ21" s="279"/>
      <c r="BK21" s="279" t="str">
        <f t="shared" si="1"/>
        <v>N/A</v>
      </c>
      <c r="BL21" s="813"/>
      <c r="BM21" s="279" t="str">
        <f t="shared" si="2"/>
        <v>N/A</v>
      </c>
      <c r="BN21" s="279"/>
      <c r="BO21" s="279" t="str">
        <f t="shared" si="3"/>
        <v>N/A</v>
      </c>
      <c r="BP21" s="813"/>
      <c r="BQ21" s="279" t="str">
        <f t="shared" si="4"/>
        <v>N/A</v>
      </c>
      <c r="BR21" s="813"/>
      <c r="BS21" s="279" t="str">
        <f t="shared" si="5"/>
        <v>N/A</v>
      </c>
      <c r="BT21" s="279"/>
      <c r="BU21" s="279" t="str">
        <f t="shared" si="6"/>
        <v>N/A</v>
      </c>
      <c r="BV21" s="813"/>
      <c r="BW21" s="279" t="str">
        <f t="shared" si="7"/>
        <v>N/A</v>
      </c>
      <c r="BX21" s="279"/>
      <c r="BY21" s="279" t="str">
        <f t="shared" si="8"/>
        <v>N/A</v>
      </c>
      <c r="BZ21" s="813"/>
      <c r="CA21" s="279" t="str">
        <f t="shared" si="9"/>
        <v>N/A</v>
      </c>
      <c r="CB21" s="813"/>
      <c r="CC21" s="279" t="str">
        <f t="shared" si="10"/>
        <v>N/A</v>
      </c>
      <c r="CD21" s="279"/>
      <c r="CE21" s="279" t="str">
        <f t="shared" si="11"/>
        <v>N/A</v>
      </c>
      <c r="CF21" s="858"/>
      <c r="CG21" s="279" t="str">
        <f t="shared" si="12"/>
        <v>N/A</v>
      </c>
      <c r="CH21" s="279"/>
      <c r="CI21" s="279" t="str">
        <f t="shared" si="13"/>
        <v>N/A</v>
      </c>
      <c r="CJ21" s="813"/>
      <c r="CK21" s="279" t="str">
        <f t="shared" si="14"/>
        <v>N/A</v>
      </c>
      <c r="CL21" s="858"/>
      <c r="CM21" s="279" t="str">
        <f t="shared" si="15"/>
        <v>N/A</v>
      </c>
      <c r="CN21" s="279"/>
      <c r="CO21" s="279" t="str">
        <f t="shared" si="16"/>
        <v>N/A</v>
      </c>
      <c r="CP21" s="858"/>
      <c r="CQ21" s="279" t="str">
        <f t="shared" si="17"/>
        <v>N/A</v>
      </c>
      <c r="CR21" s="279"/>
      <c r="CS21" s="279" t="str">
        <f t="shared" si="18"/>
        <v>N/A</v>
      </c>
      <c r="CT21" s="813"/>
    </row>
    <row r="22" spans="2:98" ht="25.5" customHeight="1">
      <c r="B22" s="365">
        <v>2578</v>
      </c>
      <c r="C22" s="645">
        <v>14</v>
      </c>
      <c r="D22" s="655" t="s">
        <v>274</v>
      </c>
      <c r="E22" s="648" t="s">
        <v>27</v>
      </c>
      <c r="F22" s="656"/>
      <c r="G22" s="587"/>
      <c r="H22" s="656"/>
      <c r="I22" s="587"/>
      <c r="J22" s="656"/>
      <c r="K22" s="587"/>
      <c r="L22" s="656"/>
      <c r="M22" s="587"/>
      <c r="N22" s="656"/>
      <c r="O22" s="587"/>
      <c r="P22" s="656"/>
      <c r="Q22" s="587"/>
      <c r="R22" s="656"/>
      <c r="S22" s="587"/>
      <c r="T22" s="656"/>
      <c r="U22" s="587"/>
      <c r="V22" s="656"/>
      <c r="W22" s="587"/>
      <c r="X22" s="656"/>
      <c r="Y22" s="587"/>
      <c r="Z22" s="656"/>
      <c r="AA22" s="587"/>
      <c r="AB22" s="656"/>
      <c r="AC22" s="587"/>
      <c r="AD22" s="656"/>
      <c r="AE22" s="587"/>
      <c r="AF22" s="656"/>
      <c r="AG22" s="587"/>
      <c r="AH22" s="656"/>
      <c r="AI22" s="587"/>
      <c r="AJ22" s="656"/>
      <c r="AK22" s="587"/>
      <c r="AL22" s="656"/>
      <c r="AM22" s="587"/>
      <c r="AN22" s="656"/>
      <c r="AO22" s="587"/>
      <c r="AP22" s="656"/>
      <c r="AQ22" s="587"/>
      <c r="AR22" s="656"/>
      <c r="AS22" s="587"/>
      <c r="AT22" s="656"/>
      <c r="AU22" s="587"/>
      <c r="AV22" s="656"/>
      <c r="AW22" s="587"/>
      <c r="AX22" s="243"/>
      <c r="AY22" s="124"/>
      <c r="AZ22" s="832">
        <v>14</v>
      </c>
      <c r="BA22" s="280" t="s">
        <v>60</v>
      </c>
      <c r="BB22" s="279" t="s">
        <v>27</v>
      </c>
      <c r="BC22" s="813" t="s">
        <v>0</v>
      </c>
      <c r="BD22" s="855"/>
      <c r="BE22" s="279" t="str">
        <f t="shared" si="19"/>
        <v>N/A</v>
      </c>
      <c r="BF22" s="857"/>
      <c r="BG22" s="279" t="str">
        <f t="shared" si="20"/>
        <v>N/A</v>
      </c>
      <c r="BH22" s="813"/>
      <c r="BI22" s="279" t="str">
        <f t="shared" si="0"/>
        <v>N/A</v>
      </c>
      <c r="BJ22" s="279"/>
      <c r="BK22" s="279" t="str">
        <f t="shared" si="1"/>
        <v>N/A</v>
      </c>
      <c r="BL22" s="813"/>
      <c r="BM22" s="279" t="str">
        <f t="shared" si="2"/>
        <v>N/A</v>
      </c>
      <c r="BN22" s="279"/>
      <c r="BO22" s="279" t="str">
        <f t="shared" si="3"/>
        <v>N/A</v>
      </c>
      <c r="BP22" s="813"/>
      <c r="BQ22" s="279" t="str">
        <f t="shared" si="4"/>
        <v>N/A</v>
      </c>
      <c r="BR22" s="813"/>
      <c r="BS22" s="279" t="str">
        <f t="shared" si="5"/>
        <v>N/A</v>
      </c>
      <c r="BT22" s="279"/>
      <c r="BU22" s="279" t="str">
        <f t="shared" si="6"/>
        <v>N/A</v>
      </c>
      <c r="BV22" s="813"/>
      <c r="BW22" s="279" t="str">
        <f t="shared" si="7"/>
        <v>N/A</v>
      </c>
      <c r="BX22" s="279"/>
      <c r="BY22" s="279" t="str">
        <f t="shared" si="8"/>
        <v>N/A</v>
      </c>
      <c r="BZ22" s="813"/>
      <c r="CA22" s="279" t="str">
        <f t="shared" si="9"/>
        <v>N/A</v>
      </c>
      <c r="CB22" s="813"/>
      <c r="CC22" s="279" t="str">
        <f t="shared" si="10"/>
        <v>N/A</v>
      </c>
      <c r="CD22" s="279"/>
      <c r="CE22" s="279" t="str">
        <f t="shared" si="11"/>
        <v>N/A</v>
      </c>
      <c r="CF22" s="910"/>
      <c r="CG22" s="279" t="str">
        <f t="shared" si="12"/>
        <v>N/A</v>
      </c>
      <c r="CH22" s="279"/>
      <c r="CI22" s="279" t="str">
        <f t="shared" si="13"/>
        <v>N/A</v>
      </c>
      <c r="CJ22" s="813"/>
      <c r="CK22" s="279" t="str">
        <f t="shared" si="14"/>
        <v>N/A</v>
      </c>
      <c r="CL22" s="910"/>
      <c r="CM22" s="279" t="str">
        <f t="shared" si="15"/>
        <v>N/A</v>
      </c>
      <c r="CN22" s="279"/>
      <c r="CO22" s="279" t="str">
        <f t="shared" si="16"/>
        <v>N/A</v>
      </c>
      <c r="CP22" s="910"/>
      <c r="CQ22" s="279" t="str">
        <f t="shared" si="17"/>
        <v>N/A</v>
      </c>
      <c r="CR22" s="279"/>
      <c r="CS22" s="279" t="str">
        <f t="shared" si="18"/>
        <v>N/A</v>
      </c>
      <c r="CT22" s="813"/>
    </row>
    <row r="23" spans="2:98" ht="4.5" customHeight="1">
      <c r="B23" s="365">
        <v>5017</v>
      </c>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44"/>
      <c r="AM23" s="844"/>
      <c r="AN23" s="844"/>
      <c r="AO23" s="844"/>
      <c r="AP23" s="844"/>
      <c r="AQ23" s="844"/>
      <c r="AR23" s="844"/>
      <c r="AS23" s="844"/>
      <c r="AT23" s="844"/>
      <c r="AU23" s="844"/>
      <c r="AV23" s="844"/>
      <c r="AW23" s="842"/>
      <c r="AX23" s="243"/>
      <c r="AY23" s="124"/>
      <c r="AZ23" s="596"/>
      <c r="BA23" s="911"/>
      <c r="BB23" s="596"/>
      <c r="BC23" s="912"/>
      <c r="BD23" s="913"/>
      <c r="BE23" s="914"/>
      <c r="BF23" s="915"/>
      <c r="BG23" s="914" t="str">
        <f>IF(OR(ISBLANK(H23),ISBLANK(J23)),"N/A",IF(ABS((J23-H23)/H23)&gt;1,"&gt; 100%","ok"))</f>
        <v>N/A</v>
      </c>
      <c r="BH23" s="916"/>
      <c r="BI23" s="917"/>
      <c r="BJ23" s="915"/>
      <c r="BK23" s="917"/>
      <c r="BL23" s="916"/>
      <c r="BM23" s="917"/>
      <c r="BN23" s="915"/>
      <c r="BO23" s="917"/>
      <c r="BP23" s="916"/>
      <c r="BQ23" s="917"/>
      <c r="BR23" s="916"/>
      <c r="BS23" s="917"/>
      <c r="BT23" s="918"/>
      <c r="BU23" s="917"/>
      <c r="BV23" s="916"/>
      <c r="BW23" s="917"/>
      <c r="BX23" s="915"/>
      <c r="BY23" s="915"/>
      <c r="BZ23" s="916"/>
      <c r="CA23" s="915"/>
      <c r="CB23" s="916"/>
      <c r="CC23" s="917"/>
      <c r="CD23" s="915"/>
      <c r="CE23" s="917"/>
      <c r="CF23" s="916"/>
      <c r="CG23" s="915"/>
      <c r="CH23" s="915"/>
      <c r="CI23" s="917"/>
      <c r="CJ23" s="916"/>
      <c r="CK23" s="916"/>
      <c r="CL23" s="916"/>
      <c r="CM23" s="917"/>
      <c r="CN23" s="915"/>
      <c r="CO23" s="917"/>
      <c r="CP23" s="916"/>
      <c r="CQ23" s="915"/>
      <c r="CR23" s="915"/>
      <c r="CS23" s="917"/>
      <c r="CT23" s="916"/>
    </row>
    <row r="24" spans="2:98" ht="24" customHeight="1">
      <c r="B24" s="365">
        <v>1878</v>
      </c>
      <c r="C24" s="625">
        <v>15</v>
      </c>
      <c r="D24" s="115" t="s">
        <v>275</v>
      </c>
      <c r="E24" s="628" t="s">
        <v>33</v>
      </c>
      <c r="F24" s="631"/>
      <c r="G24" s="582"/>
      <c r="H24" s="631"/>
      <c r="I24" s="582"/>
      <c r="J24" s="631"/>
      <c r="K24" s="582"/>
      <c r="L24" s="631"/>
      <c r="M24" s="582"/>
      <c r="N24" s="631"/>
      <c r="O24" s="582"/>
      <c r="P24" s="631"/>
      <c r="Q24" s="582"/>
      <c r="R24" s="631"/>
      <c r="S24" s="582"/>
      <c r="T24" s="631"/>
      <c r="U24" s="582"/>
      <c r="V24" s="631"/>
      <c r="W24" s="582"/>
      <c r="X24" s="631"/>
      <c r="Y24" s="582"/>
      <c r="Z24" s="631"/>
      <c r="AA24" s="582"/>
      <c r="AB24" s="631"/>
      <c r="AC24" s="582"/>
      <c r="AD24" s="631"/>
      <c r="AE24" s="582"/>
      <c r="AF24" s="631"/>
      <c r="AG24" s="582"/>
      <c r="AH24" s="631"/>
      <c r="AI24" s="582"/>
      <c r="AJ24" s="631"/>
      <c r="AK24" s="582"/>
      <c r="AL24" s="631"/>
      <c r="AM24" s="582"/>
      <c r="AN24" s="631"/>
      <c r="AO24" s="582"/>
      <c r="AP24" s="631"/>
      <c r="AQ24" s="582"/>
      <c r="AR24" s="631"/>
      <c r="AS24" s="582"/>
      <c r="AT24" s="631"/>
      <c r="AU24" s="582"/>
      <c r="AV24" s="631"/>
      <c r="AW24" s="582"/>
      <c r="AX24" s="243"/>
      <c r="AY24" s="124"/>
      <c r="AZ24" s="279">
        <v>15</v>
      </c>
      <c r="BA24" s="390" t="s">
        <v>67</v>
      </c>
      <c r="BB24" s="279" t="s">
        <v>33</v>
      </c>
      <c r="BC24" s="813" t="s">
        <v>0</v>
      </c>
      <c r="BD24" s="855"/>
      <c r="BE24" s="279" t="str">
        <f>IF(OR(ISBLANK(F24),ISBLANK(H24)),"N/A",IF(ABS((H24-F24)/F24)&gt;0.25,"&gt; 25%","ok"))</f>
        <v>N/A</v>
      </c>
      <c r="BF24" s="857"/>
      <c r="BG24" s="279" t="str">
        <f>IF(OR(ISBLANK(H24),ISBLANK(J24)),"N/A",IF(ABS((J24-H24)/H24)&gt;0.25,"&gt; 25%","ok"))</f>
        <v>N/A</v>
      </c>
      <c r="BH24" s="813"/>
      <c r="BI24" s="279" t="str">
        <f>IF(OR(ISBLANK(J24),ISBLANK(L24)),"N/A",IF(ABS((L24-J24)/J24)&gt;0.25,"&gt; 25%","ok"))</f>
        <v>N/A</v>
      </c>
      <c r="BJ24" s="279"/>
      <c r="BK24" s="279" t="str">
        <f>IF(OR(ISBLANK(L24),ISBLANK(N24)),"N/A",IF(ABS((N24-L24)/L24)&gt;0.25,"&gt; 25%","ok"))</f>
        <v>N/A</v>
      </c>
      <c r="BL24" s="813"/>
      <c r="BM24" s="279" t="str">
        <f>IF(OR(ISBLANK(N24),ISBLANK(P24)),"N/A",IF(ABS((P24-N24)/N24)&gt;0.25,"&gt; 25%","ok"))</f>
        <v>N/A</v>
      </c>
      <c r="BN24" s="279"/>
      <c r="BO24" s="279" t="str">
        <f>IF(OR(ISBLANK(P24),ISBLANK(R24)),"N/A",IF(ABS((R24-P24)/P24)&gt;0.25,"&gt; 25%","ok"))</f>
        <v>N/A</v>
      </c>
      <c r="BP24" s="813"/>
      <c r="BQ24" s="279" t="str">
        <f>IF(OR(ISBLANK(R24),ISBLANK(T24)),"N/A",IF(ABS((T24-R24)/R24)&gt;0.25,"&gt; 25%","ok"))</f>
        <v>N/A</v>
      </c>
      <c r="BR24" s="813"/>
      <c r="BS24" s="279" t="str">
        <f>IF(OR(ISBLANK(T24),ISBLANK(V24)),"N/A",IF(ABS((V24-T24)/T24)&gt;0.25,"&gt; 25%","ok"))</f>
        <v>N/A</v>
      </c>
      <c r="BT24" s="279"/>
      <c r="BU24" s="279" t="str">
        <f>IF(OR(ISBLANK(V24),ISBLANK(X24)),"N/A",IF(ABS((X24-V24)/V24)&gt;0.25,"&gt; 25%","ok"))</f>
        <v>N/A</v>
      </c>
      <c r="BV24" s="813"/>
      <c r="BW24" s="279" t="str">
        <f>IF(OR(ISBLANK(X24),ISBLANK(Z24)),"N/A",IF(ABS((Z24-X24)/X24)&gt;0.25,"&gt; 25%","ok"))</f>
        <v>N/A</v>
      </c>
      <c r="BX24" s="279"/>
      <c r="BY24" s="279" t="str">
        <f>IF(OR(ISBLANK(Z24),ISBLANK(AB24)),"N/A",IF(ABS((AB24-Z24)/Z24)&gt;0.25,"&gt; 25%","ok"))</f>
        <v>N/A</v>
      </c>
      <c r="BZ24" s="813"/>
      <c r="CA24" s="279" t="str">
        <f>IF(OR(ISBLANK(AB24),ISBLANK(AD24)),"N/A",IF(ABS((AD24-AB24)/AB24)&gt;0.25,"&gt; 25%","ok"))</f>
        <v>N/A</v>
      </c>
      <c r="CB24" s="813"/>
      <c r="CC24" s="279" t="str">
        <f>IF(OR(ISBLANK(AD24),ISBLANK(AF24)),"N/A",IF(ABS((AF24-AD24)/AD24)&gt;0.25,"&gt; 25%","ok"))</f>
        <v>N/A</v>
      </c>
      <c r="CD24" s="279"/>
      <c r="CE24" s="279" t="str">
        <f>IF(OR(ISBLANK(AF24),ISBLANK(AH24)),"N/A",IF(ABS((AH24-AF24)/AF24)&gt;0.25,"&gt; 25%","ok"))</f>
        <v>N/A</v>
      </c>
      <c r="CF24" s="855"/>
      <c r="CG24" s="279" t="str">
        <f>IF(OR(ISBLANK(AH24),ISBLANK(AJ24)),"N/A",IF(ABS((AJ24-AH24)/AH24)&gt;0.25,"&gt; 25%","ok"))</f>
        <v>N/A</v>
      </c>
      <c r="CH24" s="279"/>
      <c r="CI24" s="279" t="str">
        <f>IF(OR(ISBLANK(AJ24),ISBLANK(AL24)),"N/A",IF(ABS((AL24-AJ24)/AJ24)&gt;0.25,"&gt; 25%","ok"))</f>
        <v>N/A</v>
      </c>
      <c r="CJ24" s="813"/>
      <c r="CK24" s="279" t="str">
        <f>IF(OR(ISBLANK(AL24),ISBLANK(AN24)),"N/A",IF(ABS((AN24-AL24)/AL24)&gt;0.25,"&gt; 25%","ok"))</f>
        <v>N/A</v>
      </c>
      <c r="CL24" s="855"/>
      <c r="CM24" s="279" t="str">
        <f>IF(OR(ISBLANK(AN24),ISBLANK(AP24)),"N/A",IF(ABS((AP24-AN24)/AN24)&gt;0.25,"&gt; 25%","ok"))</f>
        <v>N/A</v>
      </c>
      <c r="CN24" s="279"/>
      <c r="CO24" s="279" t="str">
        <f>IF(OR(ISBLANK(AP24),ISBLANK(AR24)),"N/A",IF(ABS((AR24-AP24)/AP24)&gt;0.25,"&gt; 25%","ok"))</f>
        <v>N/A</v>
      </c>
      <c r="CP24" s="855"/>
      <c r="CQ24" s="279" t="str">
        <f>IF(OR(ISBLANK(AR24),ISBLANK(AT24)),"N/A",IF(ABS((AT24-AR24)/AR24)&gt;0.25,"&gt; 25%","ok"))</f>
        <v>N/A</v>
      </c>
      <c r="CR24" s="279"/>
      <c r="CS24" s="279" t="str">
        <f>IF(OR(ISBLANK(AT24),ISBLANK(AV24)),"N/A",IF(ABS((AV24-AT24)/AT24)&gt;0.25,"&gt; 25%","ok"))</f>
        <v>N/A</v>
      </c>
      <c r="CT24" s="813"/>
    </row>
    <row r="25" spans="2:98" ht="22.5" customHeight="1">
      <c r="B25" s="365">
        <v>2585</v>
      </c>
      <c r="C25" s="626">
        <v>16</v>
      </c>
      <c r="D25" s="114" t="s">
        <v>276</v>
      </c>
      <c r="E25" s="629" t="s">
        <v>33</v>
      </c>
      <c r="F25" s="644"/>
      <c r="G25" s="581"/>
      <c r="H25" s="644"/>
      <c r="I25" s="581"/>
      <c r="J25" s="644"/>
      <c r="K25" s="581"/>
      <c r="L25" s="644"/>
      <c r="M25" s="581"/>
      <c r="N25" s="644"/>
      <c r="O25" s="581"/>
      <c r="P25" s="644"/>
      <c r="Q25" s="581"/>
      <c r="R25" s="644"/>
      <c r="S25" s="581"/>
      <c r="T25" s="644"/>
      <c r="U25" s="581"/>
      <c r="V25" s="644"/>
      <c r="W25" s="581"/>
      <c r="X25" s="644"/>
      <c r="Y25" s="581"/>
      <c r="Z25" s="644"/>
      <c r="AA25" s="581"/>
      <c r="AB25" s="644"/>
      <c r="AC25" s="581"/>
      <c r="AD25" s="644"/>
      <c r="AE25" s="581"/>
      <c r="AF25" s="644"/>
      <c r="AG25" s="581"/>
      <c r="AH25" s="644"/>
      <c r="AI25" s="581"/>
      <c r="AJ25" s="644"/>
      <c r="AK25" s="581"/>
      <c r="AL25" s="644"/>
      <c r="AM25" s="581"/>
      <c r="AN25" s="644"/>
      <c r="AO25" s="581"/>
      <c r="AP25" s="644"/>
      <c r="AQ25" s="581"/>
      <c r="AR25" s="644"/>
      <c r="AS25" s="581"/>
      <c r="AT25" s="644"/>
      <c r="AU25" s="581"/>
      <c r="AV25" s="644"/>
      <c r="AW25" s="581"/>
      <c r="AX25" s="243"/>
      <c r="AY25" s="124"/>
      <c r="AZ25" s="221">
        <v>16</v>
      </c>
      <c r="BA25" s="390" t="s">
        <v>68</v>
      </c>
      <c r="BB25" s="279" t="s">
        <v>33</v>
      </c>
      <c r="BC25" s="813" t="s">
        <v>0</v>
      </c>
      <c r="BD25" s="855"/>
      <c r="BE25" s="279" t="str">
        <f>IF(OR(ISBLANK(F25),ISBLANK(H25)),"N/A",IF(ABS((H25-F25)/F25)&gt;0.25,"&gt; 25%","ok"))</f>
        <v>N/A</v>
      </c>
      <c r="BF25" s="857"/>
      <c r="BG25" s="279" t="str">
        <f>IF(OR(ISBLANK(H25),ISBLANK(J25)),"N/A",IF(ABS((J25-H25)/H25)&gt;0.25,"&gt; 25%","ok"))</f>
        <v>N/A</v>
      </c>
      <c r="BH25" s="813"/>
      <c r="BI25" s="279" t="str">
        <f>IF(OR(ISBLANK(J25),ISBLANK(L25)),"N/A",IF(ABS((L25-J25)/J25)&gt;0.25,"&gt; 25%","ok"))</f>
        <v>N/A</v>
      </c>
      <c r="BJ25" s="279"/>
      <c r="BK25" s="279" t="str">
        <f>IF(OR(ISBLANK(L25),ISBLANK(N25)),"N/A",IF(ABS((N25-L25)/L25)&gt;0.25,"&gt; 25%","ok"))</f>
        <v>N/A</v>
      </c>
      <c r="BL25" s="813"/>
      <c r="BM25" s="279" t="str">
        <f>IF(OR(ISBLANK(N25),ISBLANK(P25)),"N/A",IF(ABS((P25-N25)/N25)&gt;0.25,"&gt; 25%","ok"))</f>
        <v>N/A</v>
      </c>
      <c r="BN25" s="279"/>
      <c r="BO25" s="279" t="str">
        <f>IF(OR(ISBLANK(P25),ISBLANK(R25)),"N/A",IF(ABS((R25-P25)/P25)&gt;0.25,"&gt; 25%","ok"))</f>
        <v>N/A</v>
      </c>
      <c r="BP25" s="813"/>
      <c r="BQ25" s="279" t="str">
        <f>IF(OR(ISBLANK(R25),ISBLANK(T25)),"N/A",IF(ABS((T25-R25)/R25)&gt;0.25,"&gt; 25%","ok"))</f>
        <v>N/A</v>
      </c>
      <c r="BR25" s="813"/>
      <c r="BS25" s="279" t="str">
        <f>IF(OR(ISBLANK(T25),ISBLANK(V25)),"N/A",IF(ABS((V25-T25)/T25)&gt;0.25,"&gt; 25%","ok"))</f>
        <v>N/A</v>
      </c>
      <c r="BT25" s="279"/>
      <c r="BU25" s="279" t="str">
        <f>IF(OR(ISBLANK(V25),ISBLANK(X25)),"N/A",IF(ABS((X25-V25)/V25)&gt;0.25,"&gt; 25%","ok"))</f>
        <v>N/A</v>
      </c>
      <c r="BV25" s="813"/>
      <c r="BW25" s="279" t="str">
        <f>IF(OR(ISBLANK(X25),ISBLANK(Z25)),"N/A",IF(ABS((Z25-X25)/X25)&gt;0.25,"&gt; 25%","ok"))</f>
        <v>N/A</v>
      </c>
      <c r="BX25" s="279"/>
      <c r="BY25" s="279" t="str">
        <f>IF(OR(ISBLANK(Z25),ISBLANK(AB25)),"N/A",IF(ABS((AB25-Z25)/Z25)&gt;0.25,"&gt; 25%","ok"))</f>
        <v>N/A</v>
      </c>
      <c r="BZ25" s="813"/>
      <c r="CA25" s="279" t="str">
        <f>IF(OR(ISBLANK(AB25),ISBLANK(AD25)),"N/A",IF(ABS((AD25-AB25)/AB25)&gt;0.25,"&gt; 25%","ok"))</f>
        <v>N/A</v>
      </c>
      <c r="CB25" s="813"/>
      <c r="CC25" s="279" t="str">
        <f>IF(OR(ISBLANK(AD25),ISBLANK(AF25)),"N/A",IF(ABS((AF25-AD25)/AD25)&gt;0.25,"&gt; 25%","ok"))</f>
        <v>N/A</v>
      </c>
      <c r="CD25" s="279"/>
      <c r="CE25" s="279" t="str">
        <f>IF(OR(ISBLANK(AF25),ISBLANK(AH25)),"N/A",IF(ABS((AH25-AF25)/AF25)&gt;0.25,"&gt; 25%","ok"))</f>
        <v>N/A</v>
      </c>
      <c r="CF25" s="858"/>
      <c r="CG25" s="279" t="str">
        <f>IF(OR(ISBLANK(AH25),ISBLANK(AJ25)),"N/A",IF(ABS((AJ25-AH25)/AH25)&gt;0.25,"&gt; 25%","ok"))</f>
        <v>N/A</v>
      </c>
      <c r="CH25" s="279"/>
      <c r="CI25" s="279" t="str">
        <f>IF(OR(ISBLANK(AJ25),ISBLANK(AL25)),"N/A",IF(ABS((AL25-AJ25)/AJ25)&gt;0.25,"&gt; 25%","ok"))</f>
        <v>N/A</v>
      </c>
      <c r="CJ25" s="813"/>
      <c r="CK25" s="279" t="str">
        <f>IF(OR(ISBLANK(AL25),ISBLANK(AN25)),"N/A",IF(ABS((AN25-AL25)/AL25)&gt;0.25,"&gt; 25%","ok"))</f>
        <v>N/A</v>
      </c>
      <c r="CL25" s="858"/>
      <c r="CM25" s="279" t="str">
        <f>IF(OR(ISBLANK(AN25),ISBLANK(AP25)),"N/A",IF(ABS((AP25-AN25)/AN25)&gt;0.25,"&gt; 25%","ok"))</f>
        <v>N/A</v>
      </c>
      <c r="CN25" s="279"/>
      <c r="CO25" s="279" t="str">
        <f>IF(OR(ISBLANK(AP25),ISBLANK(AR25)),"N/A",IF(ABS((AR25-AP25)/AP25)&gt;0.25,"&gt; 25%","ok"))</f>
        <v>N/A</v>
      </c>
      <c r="CP25" s="858"/>
      <c r="CQ25" s="279" t="str">
        <f>IF(OR(ISBLANK(AR25),ISBLANK(AT25)),"N/A",IF(ABS((AT25-AR25)/AR25)&gt;0.25,"&gt; 25%","ok"))</f>
        <v>N/A</v>
      </c>
      <c r="CR25" s="279"/>
      <c r="CS25" s="279" t="str">
        <f>IF(OR(ISBLANK(AT25),ISBLANK(AV25)),"N/A",IF(ABS((AV25-AT25)/AT25)&gt;0.25,"&gt; 25%","ok"))</f>
        <v>N/A</v>
      </c>
      <c r="CT25" s="813"/>
    </row>
    <row r="26" spans="2:98" ht="24" customHeight="1">
      <c r="B26" s="365">
        <v>2586</v>
      </c>
      <c r="C26" s="782">
        <v>17</v>
      </c>
      <c r="D26" s="116" t="s">
        <v>277</v>
      </c>
      <c r="E26" s="649" t="s">
        <v>33</v>
      </c>
      <c r="F26" s="657"/>
      <c r="G26" s="583"/>
      <c r="H26" s="657"/>
      <c r="I26" s="583"/>
      <c r="J26" s="657"/>
      <c r="K26" s="583"/>
      <c r="L26" s="657"/>
      <c r="M26" s="583"/>
      <c r="N26" s="657"/>
      <c r="O26" s="583"/>
      <c r="P26" s="657"/>
      <c r="Q26" s="583"/>
      <c r="R26" s="657"/>
      <c r="S26" s="583"/>
      <c r="T26" s="657"/>
      <c r="U26" s="583"/>
      <c r="V26" s="657"/>
      <c r="W26" s="583"/>
      <c r="X26" s="657"/>
      <c r="Y26" s="583"/>
      <c r="Z26" s="657"/>
      <c r="AA26" s="583"/>
      <c r="AB26" s="657"/>
      <c r="AC26" s="583"/>
      <c r="AD26" s="657"/>
      <c r="AE26" s="583"/>
      <c r="AF26" s="657"/>
      <c r="AG26" s="583"/>
      <c r="AH26" s="657"/>
      <c r="AI26" s="583"/>
      <c r="AJ26" s="657"/>
      <c r="AK26" s="583"/>
      <c r="AL26" s="657"/>
      <c r="AM26" s="583"/>
      <c r="AN26" s="657"/>
      <c r="AO26" s="583"/>
      <c r="AP26" s="657"/>
      <c r="AQ26" s="583"/>
      <c r="AR26" s="657"/>
      <c r="AS26" s="583"/>
      <c r="AT26" s="657"/>
      <c r="AU26" s="583"/>
      <c r="AV26" s="657"/>
      <c r="AW26" s="583"/>
      <c r="AX26" s="243"/>
      <c r="AY26" s="124"/>
      <c r="AZ26" s="312">
        <v>17</v>
      </c>
      <c r="BA26" s="600" t="s">
        <v>69</v>
      </c>
      <c r="BB26" s="312" t="s">
        <v>33</v>
      </c>
      <c r="BC26" s="814" t="s">
        <v>0</v>
      </c>
      <c r="BD26" s="860"/>
      <c r="BE26" s="279" t="str">
        <f>IF(OR(ISBLANK(F26),ISBLANK(H26)),"N/A",IF(ABS((H26-F26)/F26)&gt;0.25,"&gt; 25%","ok"))</f>
        <v>N/A</v>
      </c>
      <c r="BF26" s="857"/>
      <c r="BG26" s="279" t="str">
        <f>IF(OR(ISBLANK(H26),ISBLANK(J26)),"N/A",IF(ABS((J26-H26)/H26)&gt;0.25,"&gt; 25%","ok"))</f>
        <v>N/A</v>
      </c>
      <c r="BH26" s="813"/>
      <c r="BI26" s="312" t="str">
        <f>IF(OR(ISBLANK(J26),ISBLANK(L26)),"N/A",IF(ABS((L26-J26)/J26)&gt;0.25,"&gt; 25%","ok"))</f>
        <v>N/A</v>
      </c>
      <c r="BJ26" s="312"/>
      <c r="BK26" s="312" t="str">
        <f>IF(OR(ISBLANK(L26),ISBLANK(N26)),"N/A",IF(ABS((N26-L26)/L26)&gt;0.25,"&gt; 25%","ok"))</f>
        <v>N/A</v>
      </c>
      <c r="BL26" s="814"/>
      <c r="BM26" s="312" t="str">
        <f>IF(OR(ISBLANK(N26),ISBLANK(P26)),"N/A",IF(ABS((P26-N26)/N26)&gt;0.25,"&gt; 25%","ok"))</f>
        <v>N/A</v>
      </c>
      <c r="BN26" s="312"/>
      <c r="BO26" s="312" t="str">
        <f>IF(OR(ISBLANK(P26),ISBLANK(R26)),"N/A",IF(ABS((R26-P26)/P26)&gt;0.25,"&gt; 25%","ok"))</f>
        <v>N/A</v>
      </c>
      <c r="BP26" s="814"/>
      <c r="BQ26" s="312" t="str">
        <f>IF(OR(ISBLANK(R26),ISBLANK(T26)),"N/A",IF(ABS((T26-R26)/R26)&gt;0.25,"&gt; 25%","ok"))</f>
        <v>N/A</v>
      </c>
      <c r="BR26" s="814"/>
      <c r="BS26" s="312" t="str">
        <f>IF(OR(ISBLANK(T26),ISBLANK(V26)),"N/A",IF(ABS((V26-T26)/T26)&gt;0.25,"&gt; 25%","ok"))</f>
        <v>N/A</v>
      </c>
      <c r="BT26" s="312"/>
      <c r="BU26" s="312" t="str">
        <f>IF(OR(ISBLANK(V26),ISBLANK(X26)),"N/A",IF(ABS((X26-V26)/V26)&gt;0.25,"&gt; 25%","ok"))</f>
        <v>N/A</v>
      </c>
      <c r="BV26" s="814"/>
      <c r="BW26" s="312" t="str">
        <f>IF(OR(ISBLANK(X26),ISBLANK(Z26)),"N/A",IF(ABS((Z26-X26)/X26)&gt;0.25,"&gt; 25%","ok"))</f>
        <v>N/A</v>
      </c>
      <c r="BX26" s="312"/>
      <c r="BY26" s="312" t="str">
        <f>IF(OR(ISBLANK(Z26),ISBLANK(AB26)),"N/A",IF(ABS((AB26-Z26)/Z26)&gt;0.25,"&gt; 25%","ok"))</f>
        <v>N/A</v>
      </c>
      <c r="BZ26" s="814"/>
      <c r="CA26" s="312" t="str">
        <f>IF(OR(ISBLANK(AB26),ISBLANK(AD26)),"N/A",IF(ABS((AD26-AB26)/AB26)&gt;0.25,"&gt; 25%","ok"))</f>
        <v>N/A</v>
      </c>
      <c r="CB26" s="814"/>
      <c r="CC26" s="312" t="str">
        <f>IF(OR(ISBLANK(AD26),ISBLANK(AF26)),"N/A",IF(ABS((AF26-AD26)/AD26)&gt;0.25,"&gt; 25%","ok"))</f>
        <v>N/A</v>
      </c>
      <c r="CD26" s="312"/>
      <c r="CE26" s="312" t="str">
        <f>IF(OR(ISBLANK(AF26),ISBLANK(AH26)),"N/A",IF(ABS((AH26-AF26)/AF26)&gt;0.25,"&gt; 25%","ok"))</f>
        <v>N/A</v>
      </c>
      <c r="CF26" s="860"/>
      <c r="CG26" s="312" t="str">
        <f>IF(OR(ISBLANK(AH26),ISBLANK(AJ26)),"N/A",IF(ABS((AJ26-AH26)/AH26)&gt;0.25,"&gt; 25%","ok"))</f>
        <v>N/A</v>
      </c>
      <c r="CH26" s="312"/>
      <c r="CI26" s="312" t="str">
        <f>IF(OR(ISBLANK(AJ26),ISBLANK(AL26)),"N/A",IF(ABS((AL26-AJ26)/AJ26)&gt;0.25,"&gt; 25%","ok"))</f>
        <v>N/A</v>
      </c>
      <c r="CJ26" s="814"/>
      <c r="CK26" s="312" t="str">
        <f>IF(OR(ISBLANK(AL26),ISBLANK(AN26)),"N/A",IF(ABS((AN26-AL26)/AL26)&gt;0.25,"&gt; 25%","ok"))</f>
        <v>N/A</v>
      </c>
      <c r="CL26" s="860"/>
      <c r="CM26" s="312" t="str">
        <f>IF(OR(ISBLANK(AN26),ISBLANK(AP26)),"N/A",IF(ABS((AP26-AN26)/AN26)&gt;0.25,"&gt; 25%","ok"))</f>
        <v>N/A</v>
      </c>
      <c r="CN26" s="312"/>
      <c r="CO26" s="312" t="str">
        <f>IF(OR(ISBLANK(AP26),ISBLANK(AR26)),"N/A",IF(ABS((AR26-AP26)/AP26)&gt;0.25,"&gt; 25%","ok"))</f>
        <v>N/A</v>
      </c>
      <c r="CP26" s="860"/>
      <c r="CQ26" s="312" t="str">
        <f>IF(OR(ISBLANK(AR26),ISBLANK(AT26)),"N/A",IF(ABS((AT26-AR26)/AR26)&gt;0.25,"&gt; 25%","ok"))</f>
        <v>N/A</v>
      </c>
      <c r="CR26" s="312"/>
      <c r="CS26" s="312" t="str">
        <f>IF(OR(ISBLANK(AT26),ISBLANK(AV26)),"N/A",IF(ABS((AV26-AT26)/AT26)&gt;0.25,"&gt; 25%","ok"))</f>
        <v>N/A</v>
      </c>
      <c r="CT26" s="814"/>
    </row>
    <row r="27" spans="1:98" s="834" customFormat="1" ht="9.75" customHeight="1">
      <c r="A27" s="336"/>
      <c r="B27" s="336">
        <v>2860</v>
      </c>
      <c r="C27" s="422">
        <v>17</v>
      </c>
      <c r="D27" s="428" t="s">
        <v>87</v>
      </c>
      <c r="E27" s="444"/>
      <c r="F27" s="424">
        <v>11607951</v>
      </c>
      <c r="G27" s="424" t="s">
        <v>411</v>
      </c>
      <c r="H27" s="425">
        <v>11944589</v>
      </c>
      <c r="I27" s="424" t="s">
        <v>411</v>
      </c>
      <c r="J27" s="425">
        <v>12293097</v>
      </c>
      <c r="K27" s="424" t="s">
        <v>411</v>
      </c>
      <c r="L27" s="425">
        <v>12654624</v>
      </c>
      <c r="M27" s="424" t="s">
        <v>411</v>
      </c>
      <c r="N27" s="425">
        <v>13030576</v>
      </c>
      <c r="O27" s="424" t="s">
        <v>411</v>
      </c>
      <c r="P27" s="425">
        <v>13421935</v>
      </c>
      <c r="Q27" s="424" t="s">
        <v>411</v>
      </c>
      <c r="R27" s="425">
        <v>13829173</v>
      </c>
      <c r="S27" s="424" t="s">
        <v>411</v>
      </c>
      <c r="T27" s="425">
        <v>14252029</v>
      </c>
      <c r="U27" s="424" t="s">
        <v>411</v>
      </c>
      <c r="V27" s="425">
        <v>14689725</v>
      </c>
      <c r="W27" s="424" t="s">
        <v>411</v>
      </c>
      <c r="X27" s="425">
        <v>15141098</v>
      </c>
      <c r="Y27" s="424" t="s">
        <v>411</v>
      </c>
      <c r="Z27" s="424">
        <v>15605211</v>
      </c>
      <c r="AA27" s="424" t="s">
        <v>411</v>
      </c>
      <c r="AB27" s="425">
        <v>16081915</v>
      </c>
      <c r="AC27" s="424" t="s">
        <v>411</v>
      </c>
      <c r="AD27" s="425">
        <v>16571252</v>
      </c>
      <c r="AE27" s="424" t="s">
        <v>411</v>
      </c>
      <c r="AF27" s="425">
        <v>17072791</v>
      </c>
      <c r="AG27" s="424" t="s">
        <v>411</v>
      </c>
      <c r="AH27" s="425">
        <v>17586029</v>
      </c>
      <c r="AI27" s="424" t="s">
        <v>411</v>
      </c>
      <c r="AJ27" s="424">
        <v>18110616</v>
      </c>
      <c r="AK27" s="424" t="s">
        <v>411</v>
      </c>
      <c r="AL27" s="424">
        <v>18646350</v>
      </c>
      <c r="AM27" s="424" t="s">
        <v>411</v>
      </c>
      <c r="AN27" s="425">
        <v>19193236</v>
      </c>
      <c r="AO27" s="424" t="s">
        <v>411</v>
      </c>
      <c r="AP27" s="425">
        <v>19751466</v>
      </c>
      <c r="AQ27" s="424" t="s">
        <v>411</v>
      </c>
      <c r="AR27" s="424">
        <v>20321383</v>
      </c>
      <c r="AS27" s="424" t="s">
        <v>411</v>
      </c>
      <c r="AT27" s="424">
        <v>20903278</v>
      </c>
      <c r="AU27" s="424" t="s">
        <v>411</v>
      </c>
      <c r="AV27" s="424"/>
      <c r="AW27" s="424" t="s">
        <v>411</v>
      </c>
      <c r="AX27" s="424"/>
      <c r="AY27" s="429"/>
      <c r="AZ27" s="919"/>
      <c r="BA27" s="920"/>
      <c r="BB27" s="919"/>
      <c r="BC27" s="921"/>
      <c r="BD27" s="922"/>
      <c r="BE27" s="921"/>
      <c r="BF27" s="922"/>
      <c r="BG27" s="921"/>
      <c r="BH27" s="922"/>
      <c r="BI27" s="921"/>
      <c r="BJ27" s="922"/>
      <c r="BK27" s="921"/>
      <c r="BL27" s="922"/>
      <c r="BM27" s="921"/>
      <c r="BN27" s="922"/>
      <c r="BO27" s="921"/>
      <c r="BP27" s="922"/>
      <c r="BQ27" s="921"/>
      <c r="BR27" s="922"/>
      <c r="BS27" s="921"/>
      <c r="BT27" s="922"/>
      <c r="BU27" s="921"/>
      <c r="BV27" s="922"/>
      <c r="BW27" s="921"/>
      <c r="BX27" s="922"/>
      <c r="BY27" s="921"/>
      <c r="BZ27" s="922"/>
      <c r="CA27" s="921"/>
      <c r="CB27" s="923"/>
      <c r="CC27" s="921"/>
      <c r="CD27" s="922"/>
      <c r="CE27" s="921"/>
      <c r="CF27" s="922"/>
      <c r="CG27" s="922"/>
      <c r="CH27" s="922"/>
      <c r="CI27" s="922"/>
      <c r="CJ27" s="922"/>
      <c r="CK27" s="921"/>
      <c r="CL27" s="922"/>
      <c r="CM27" s="921"/>
      <c r="CN27" s="922"/>
      <c r="CO27" s="922"/>
      <c r="CP27" s="922"/>
      <c r="CQ27" s="921"/>
      <c r="CR27" s="922"/>
      <c r="CS27" s="921"/>
      <c r="CT27" s="922"/>
    </row>
    <row r="28" spans="3:79" ht="17.25" customHeight="1">
      <c r="C28" s="97" t="s">
        <v>30</v>
      </c>
      <c r="D28" s="441"/>
      <c r="E28" s="443"/>
      <c r="F28" s="442"/>
      <c r="G28" s="442"/>
      <c r="H28" s="442"/>
      <c r="I28" s="442"/>
      <c r="J28" s="442"/>
      <c r="K28" s="442"/>
      <c r="L28" s="442"/>
      <c r="M28" s="442"/>
      <c r="N28" s="442"/>
      <c r="O28" s="442"/>
      <c r="P28" s="442"/>
      <c r="Q28" s="442"/>
      <c r="R28" s="442"/>
      <c r="S28" s="442"/>
      <c r="T28" s="442"/>
      <c r="U28" s="442"/>
      <c r="V28" s="442"/>
      <c r="W28" s="442"/>
      <c r="X28" s="442"/>
      <c r="Y28" s="442"/>
      <c r="Z28" s="442"/>
      <c r="AA28" s="499"/>
      <c r="AB28" s="442"/>
      <c r="AC28" s="499"/>
      <c r="AZ28" s="407" t="s">
        <v>90</v>
      </c>
      <c r="BA28" s="888"/>
      <c r="BB28" s="924"/>
      <c r="BC28" s="894"/>
      <c r="BD28" s="925"/>
      <c r="BE28" s="926"/>
      <c r="BF28" s="925"/>
      <c r="BG28" s="926"/>
      <c r="BH28" s="925"/>
      <c r="BI28" s="926"/>
      <c r="BJ28" s="925"/>
      <c r="BK28" s="926"/>
      <c r="BL28" s="925"/>
      <c r="BM28" s="926"/>
      <c r="BN28" s="925"/>
      <c r="BO28" s="926"/>
      <c r="BP28" s="925"/>
      <c r="BQ28" s="926"/>
      <c r="BR28" s="925"/>
      <c r="BS28" s="926"/>
      <c r="BT28" s="925"/>
      <c r="BU28" s="926"/>
      <c r="BV28" s="925"/>
      <c r="BW28" s="926"/>
      <c r="BX28" s="925"/>
      <c r="BY28" s="926"/>
      <c r="BZ28" s="925"/>
      <c r="CA28" s="926"/>
    </row>
    <row r="29" spans="3:98" ht="13.5" customHeight="1">
      <c r="C29" s="250" t="s">
        <v>62</v>
      </c>
      <c r="D29" s="1047" t="s">
        <v>143</v>
      </c>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7"/>
      <c r="AQ29" s="1047"/>
      <c r="AR29" s="1011"/>
      <c r="AS29" s="1011"/>
      <c r="AT29" s="1011"/>
      <c r="AU29" s="1011"/>
      <c r="AV29" s="1011"/>
      <c r="AW29" s="1011"/>
      <c r="AX29" s="241"/>
      <c r="AY29"/>
      <c r="AZ29" s="593" t="s">
        <v>24</v>
      </c>
      <c r="BA29" s="593" t="s">
        <v>25</v>
      </c>
      <c r="BB29" s="593" t="s">
        <v>26</v>
      </c>
      <c r="BC29" s="843">
        <v>2000</v>
      </c>
      <c r="BD29" s="843"/>
      <c r="BE29" s="843">
        <v>2001</v>
      </c>
      <c r="BF29" s="843"/>
      <c r="BG29" s="843">
        <v>2002</v>
      </c>
      <c r="BH29" s="843"/>
      <c r="BI29" s="843">
        <v>2003</v>
      </c>
      <c r="BJ29" s="843"/>
      <c r="BK29" s="843">
        <v>2004</v>
      </c>
      <c r="BL29" s="843"/>
      <c r="BM29" s="843">
        <v>2005</v>
      </c>
      <c r="BN29" s="843"/>
      <c r="BO29" s="843">
        <v>2006</v>
      </c>
      <c r="BP29" s="843"/>
      <c r="BQ29" s="843">
        <v>2007</v>
      </c>
      <c r="BR29" s="843"/>
      <c r="BS29" s="843">
        <v>2008</v>
      </c>
      <c r="BT29" s="843"/>
      <c r="BU29" s="843">
        <v>2009</v>
      </c>
      <c r="BV29" s="843"/>
      <c r="BW29" s="843">
        <v>2010</v>
      </c>
      <c r="BX29" s="843"/>
      <c r="BY29" s="843">
        <v>2011</v>
      </c>
      <c r="BZ29" s="843"/>
      <c r="CA29" s="843">
        <v>2012</v>
      </c>
      <c r="CB29" s="843"/>
      <c r="CC29" s="843">
        <v>2013</v>
      </c>
      <c r="CD29" s="843"/>
      <c r="CE29" s="843">
        <v>2014</v>
      </c>
      <c r="CF29" s="843"/>
      <c r="CG29" s="843">
        <v>2015</v>
      </c>
      <c r="CH29" s="843"/>
      <c r="CI29" s="843">
        <v>2016</v>
      </c>
      <c r="CJ29" s="843"/>
      <c r="CK29" s="843">
        <v>2017</v>
      </c>
      <c r="CL29" s="843"/>
      <c r="CM29" s="843">
        <v>2018</v>
      </c>
      <c r="CN29" s="843"/>
      <c r="CO29" s="843">
        <v>2019</v>
      </c>
      <c r="CP29" s="843"/>
      <c r="CQ29" s="843">
        <v>2020</v>
      </c>
      <c r="CR29" s="843"/>
      <c r="CS29" s="843">
        <v>2021</v>
      </c>
      <c r="CT29" s="843"/>
    </row>
    <row r="30" spans="3:98" ht="13.5" customHeight="1">
      <c r="C30" s="250" t="s">
        <v>62</v>
      </c>
      <c r="D30" s="1046" t="s">
        <v>265</v>
      </c>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1046"/>
      <c r="AE30" s="1046"/>
      <c r="AF30" s="1046"/>
      <c r="AG30" s="1046"/>
      <c r="AH30" s="1046"/>
      <c r="AI30" s="1046"/>
      <c r="AJ30" s="1046"/>
      <c r="AK30" s="1046"/>
      <c r="AL30" s="1046"/>
      <c r="AM30" s="1046"/>
      <c r="AN30" s="1046"/>
      <c r="AO30" s="1046"/>
      <c r="AP30" s="1046"/>
      <c r="AQ30" s="1046"/>
      <c r="AR30" s="1046"/>
      <c r="AS30" s="1046"/>
      <c r="AT30" s="1046"/>
      <c r="AU30" s="1046"/>
      <c r="AV30" s="1046"/>
      <c r="AW30" s="1046"/>
      <c r="AX30" s="439"/>
      <c r="AY30"/>
      <c r="AZ30" s="313">
        <v>4</v>
      </c>
      <c r="BA30" s="597" t="s">
        <v>322</v>
      </c>
      <c r="BB30" s="279" t="s">
        <v>27</v>
      </c>
      <c r="BC30" s="927">
        <f>F12</f>
        <v>0</v>
      </c>
      <c r="BD30" s="928"/>
      <c r="BE30" s="928">
        <f>H12</f>
        <v>0</v>
      </c>
      <c r="BF30" s="928"/>
      <c r="BG30" s="928">
        <f>J12</f>
        <v>0</v>
      </c>
      <c r="BH30" s="928"/>
      <c r="BI30" s="928">
        <f>L12</f>
        <v>0</v>
      </c>
      <c r="BJ30" s="928"/>
      <c r="BK30" s="928">
        <f>N12</f>
        <v>548.5</v>
      </c>
      <c r="BL30" s="928"/>
      <c r="BM30" s="928">
        <f>P12</f>
        <v>585</v>
      </c>
      <c r="BN30" s="928"/>
      <c r="BO30" s="928">
        <f>R12</f>
        <v>624</v>
      </c>
      <c r="BP30" s="928"/>
      <c r="BQ30" s="928">
        <f>T12</f>
        <v>665.700012207031</v>
      </c>
      <c r="BR30" s="928"/>
      <c r="BS30" s="928">
        <f>V12</f>
        <v>710.400024414062</v>
      </c>
      <c r="BT30" s="928"/>
      <c r="BU30" s="928">
        <f>X12</f>
        <v>758.099975585938</v>
      </c>
      <c r="BV30" s="928"/>
      <c r="BW30" s="928">
        <f>Z12</f>
        <v>0</v>
      </c>
      <c r="BX30" s="928"/>
      <c r="BY30" s="928">
        <f>AB12</f>
        <v>0</v>
      </c>
      <c r="BZ30" s="928"/>
      <c r="CA30" s="928">
        <f>AD12</f>
        <v>0</v>
      </c>
      <c r="CB30" s="928"/>
      <c r="CC30" s="928">
        <f>AF12</f>
        <v>0</v>
      </c>
      <c r="CD30" s="928"/>
      <c r="CE30" s="928">
        <f>AH12</f>
        <v>0</v>
      </c>
      <c r="CF30" s="929"/>
      <c r="CG30" s="928">
        <f>AJ12</f>
        <v>0</v>
      </c>
      <c r="CH30" s="928"/>
      <c r="CI30" s="928">
        <f>AL12</f>
        <v>0</v>
      </c>
      <c r="CJ30" s="928"/>
      <c r="CK30" s="928">
        <f>AN12</f>
        <v>0</v>
      </c>
      <c r="CL30" s="929"/>
      <c r="CM30" s="928">
        <f>AP12</f>
        <v>0</v>
      </c>
      <c r="CN30" s="929"/>
      <c r="CO30" s="928">
        <f>AR12</f>
        <v>0</v>
      </c>
      <c r="CP30" s="928"/>
      <c r="CQ30" s="928">
        <f>AT12</f>
        <v>0</v>
      </c>
      <c r="CR30" s="928"/>
      <c r="CS30" s="928">
        <f>AV12</f>
        <v>0</v>
      </c>
      <c r="CT30" s="929"/>
    </row>
    <row r="31" spans="3:98" ht="6" customHeight="1">
      <c r="C31" s="250"/>
      <c r="D31" s="1058"/>
      <c r="E31" s="1058"/>
      <c r="F31" s="1058"/>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058"/>
      <c r="AJ31" s="1058"/>
      <c r="AK31" s="1058"/>
      <c r="AL31" s="1058"/>
      <c r="AM31" s="1058"/>
      <c r="AN31" s="1058"/>
      <c r="AO31" s="1058"/>
      <c r="AP31" s="1058"/>
      <c r="AQ31" s="1058"/>
      <c r="AR31" s="1092"/>
      <c r="AS31" s="1092"/>
      <c r="AT31" s="1092"/>
      <c r="AU31" s="1092"/>
      <c r="AV31" s="1092"/>
      <c r="AW31" s="1092"/>
      <c r="AY31" s="334"/>
      <c r="AZ31" s="601">
        <v>18</v>
      </c>
      <c r="BA31" s="602" t="s">
        <v>387</v>
      </c>
      <c r="BB31" s="279" t="s">
        <v>27</v>
      </c>
      <c r="BC31" s="930">
        <f>F10+F11</f>
        <v>0</v>
      </c>
      <c r="BD31" s="599"/>
      <c r="BE31" s="599">
        <f>H10+H11</f>
        <v>0</v>
      </c>
      <c r="BF31" s="599"/>
      <c r="BG31" s="931">
        <f>J10+J11</f>
        <v>0</v>
      </c>
      <c r="BH31" s="599"/>
      <c r="BI31" s="599">
        <f>L10+L11</f>
        <v>0</v>
      </c>
      <c r="BJ31" s="599"/>
      <c r="BK31" s="931">
        <f>N10+N11</f>
        <v>0</v>
      </c>
      <c r="BL31" s="599"/>
      <c r="BM31" s="599">
        <f>P10+P11</f>
        <v>0</v>
      </c>
      <c r="BN31" s="599"/>
      <c r="BO31" s="931">
        <f>R10+R11</f>
        <v>0</v>
      </c>
      <c r="BP31" s="599"/>
      <c r="BQ31" s="599">
        <f>T10+T11</f>
        <v>0</v>
      </c>
      <c r="BR31" s="599"/>
      <c r="BS31" s="931">
        <f>V10+V11</f>
        <v>0</v>
      </c>
      <c r="BT31" s="599"/>
      <c r="BU31" s="599">
        <f>X10+X11</f>
        <v>0</v>
      </c>
      <c r="BV31" s="599"/>
      <c r="BW31" s="931">
        <f>Z10+Z11</f>
        <v>0</v>
      </c>
      <c r="BX31" s="599"/>
      <c r="BY31" s="599">
        <f>AB10+AB11</f>
        <v>0</v>
      </c>
      <c r="BZ31" s="599"/>
      <c r="CA31" s="931">
        <f>AD10+AD11</f>
        <v>0</v>
      </c>
      <c r="CB31" s="599"/>
      <c r="CC31" s="599">
        <f>AF10+AF11</f>
        <v>0</v>
      </c>
      <c r="CD31" s="599"/>
      <c r="CE31" s="931">
        <f>AH10+AH11</f>
        <v>0</v>
      </c>
      <c r="CF31" s="815"/>
      <c r="CG31" s="599">
        <f>AJ10+AJ11</f>
        <v>0</v>
      </c>
      <c r="CH31" s="599"/>
      <c r="CI31" s="931">
        <f>AL10+AL11</f>
        <v>0</v>
      </c>
      <c r="CJ31" s="599"/>
      <c r="CK31" s="599">
        <f>AN10+AN11</f>
        <v>0</v>
      </c>
      <c r="CL31" s="815"/>
      <c r="CM31" s="931">
        <f>AP10+AP11</f>
        <v>0</v>
      </c>
      <c r="CN31" s="815"/>
      <c r="CO31" s="599">
        <f>AR10+AR11</f>
        <v>0</v>
      </c>
      <c r="CP31" s="599"/>
      <c r="CQ31" s="931">
        <f>AT10+AT11</f>
        <v>0</v>
      </c>
      <c r="CR31" s="599"/>
      <c r="CS31" s="599">
        <f>AV10+AV11</f>
        <v>0</v>
      </c>
      <c r="CT31" s="815"/>
    </row>
    <row r="32" spans="3:98" ht="6.75" customHeight="1">
      <c r="C32" s="250"/>
      <c r="AR32" s="241"/>
      <c r="AS32" s="241"/>
      <c r="AT32" s="241"/>
      <c r="AU32" s="241"/>
      <c r="AV32" s="241"/>
      <c r="AW32" s="241"/>
      <c r="AX32" s="241"/>
      <c r="AY32"/>
      <c r="AZ32" s="382" t="s">
        <v>86</v>
      </c>
      <c r="BA32" s="602" t="s">
        <v>323</v>
      </c>
      <c r="BB32" s="595"/>
      <c r="BC32" s="931" t="str">
        <f>IF(OR(ISBLANK(F10),ISBLANK(F11)),"N/A",IF(ABS(BC30-BC31)&lt;=0.05,"ok","&lt;&gt;"))</f>
        <v>N/A</v>
      </c>
      <c r="BD32" s="931"/>
      <c r="BE32" s="931" t="str">
        <f>IF(OR(ISBLANK(H10),ISBLANK(H11)),"N/A",IF(ABS(BE30-BE31)&lt;=0.05,"ok","&lt;&gt;"))</f>
        <v>N/A</v>
      </c>
      <c r="BF32" s="931"/>
      <c r="BG32" s="931" t="str">
        <f>IF(OR(ISBLANK(J10),ISBLANK(J11)),"N/A",IF(ABS(BG30-BG31)&lt;=0.05,"ok","&lt;&gt;"))</f>
        <v>N/A</v>
      </c>
      <c r="BH32" s="931"/>
      <c r="BI32" s="931" t="str">
        <f>IF(OR(ISBLANK(L10),ISBLANK(L11)),"N/A",IF(ABS(BI30-BI31)&lt;=0.05,"ok","&lt;&gt;"))</f>
        <v>N/A</v>
      </c>
      <c r="BJ32" s="931"/>
      <c r="BK32" s="931" t="str">
        <f>IF(OR(ISBLANK(N10),ISBLANK(N11)),"N/A",IF(ABS(BK30-BK31)&lt;=0.05,"ok","&lt;&gt;"))</f>
        <v>N/A</v>
      </c>
      <c r="BL32" s="931"/>
      <c r="BM32" s="931" t="str">
        <f>IF(OR(ISBLANK(P10),ISBLANK(P11)),"N/A",IF(ABS(BM30-BM31)&lt;=0.05,"ok","&lt;&gt;"))</f>
        <v>N/A</v>
      </c>
      <c r="BN32" s="931"/>
      <c r="BO32" s="931" t="str">
        <f>IF(OR(ISBLANK(R10),ISBLANK(R11)),"N/A",IF(ABS(BO30-BO31)&lt;=0.05,"ok","&lt;&gt;"))</f>
        <v>N/A</v>
      </c>
      <c r="BP32" s="931"/>
      <c r="BQ32" s="931" t="str">
        <f>IF(OR(ISBLANK(T10),ISBLANK(T11)),"N/A",IF(ABS(BQ30-BQ31)&lt;=0.05,"ok","&lt;&gt;"))</f>
        <v>N/A</v>
      </c>
      <c r="BR32" s="931"/>
      <c r="BS32" s="931" t="str">
        <f>IF(OR(ISBLANK(V10),ISBLANK(V11)),"N/A",IF(ABS(BS30-BS31)&lt;=0.05,"ok","&lt;&gt;"))</f>
        <v>N/A</v>
      </c>
      <c r="BT32" s="931"/>
      <c r="BU32" s="931" t="str">
        <f>IF(OR(ISBLANK(X10),ISBLANK(X11)),"N/A",IF(ABS(BU30-BU31)&lt;=0.05,"ok","&lt;&gt;"))</f>
        <v>N/A</v>
      </c>
      <c r="BV32" s="931"/>
      <c r="BW32" s="931" t="str">
        <f>IF(OR(ISBLANK(Z10),ISBLANK(Z11)),"N/A",IF(ABS(BW30-BW31)&lt;=0.05,"ok","&lt;&gt;"))</f>
        <v>N/A</v>
      </c>
      <c r="BX32" s="931"/>
      <c r="BY32" s="931" t="str">
        <f>IF(OR(ISBLANK(AB10),ISBLANK(AB11)),"N/A",IF(ABS(BY30-BY31)&lt;=0.05,"ok","&lt;&gt;"))</f>
        <v>N/A</v>
      </c>
      <c r="BZ32" s="931"/>
      <c r="CA32" s="931" t="str">
        <f>IF(OR(ISBLANK(AD10),ISBLANK(AD11)),"N/A",IF(ABS(CA30-CA31)&lt;=0.05,"ok","&lt;&gt;"))</f>
        <v>N/A</v>
      </c>
      <c r="CB32" s="931"/>
      <c r="CC32" s="931" t="str">
        <f>IF(OR(ISBLANK(AF10),ISBLANK(AF11)),"N/A",IF(ABS(CC30-CC31)&lt;=0.05,"ok","&lt;&gt;"))</f>
        <v>N/A</v>
      </c>
      <c r="CD32" s="931"/>
      <c r="CE32" s="931" t="str">
        <f>IF(OR(ISBLANK(AH10),ISBLANK(AH11)),"N/A",IF(ABS(CE30-CE31)&lt;=0.05,"ok","&lt;&gt;"))</f>
        <v>N/A</v>
      </c>
      <c r="CF32" s="932"/>
      <c r="CG32" s="931" t="str">
        <f>IF(OR(ISBLANK(AJ10),ISBLANK(AJ11)),"N/A",IF(ABS(CG30-CG31)&lt;=0.05,"ok","&lt;&gt;"))</f>
        <v>N/A</v>
      </c>
      <c r="CH32" s="931"/>
      <c r="CI32" s="931" t="str">
        <f>IF(OR(ISBLANK(AL10),ISBLANK(AL11)),"N/A",IF(ABS(CI30-CI31)&lt;=0.05,"ok","&lt;&gt;"))</f>
        <v>N/A</v>
      </c>
      <c r="CJ32" s="931"/>
      <c r="CK32" s="931" t="str">
        <f>IF(OR(ISBLANK(AN10),ISBLANK(AN11)),"N/A",IF(ABS(CK30-CK31)&lt;=0.05,"ok","&lt;&gt;"))</f>
        <v>N/A</v>
      </c>
      <c r="CL32" s="932"/>
      <c r="CM32" s="931" t="str">
        <f>IF(OR(ISBLANK(AP10),ISBLANK(AP11)),"N/A",IF(ABS(CM30-CM31)&lt;=0.05,"ok","&lt;&gt;"))</f>
        <v>N/A</v>
      </c>
      <c r="CN32" s="932"/>
      <c r="CO32" s="931" t="str">
        <f>IF(OR(ISBLANK(AR10),ISBLANK(AR11)),"N/A",IF(ABS(CO30-CO31)&lt;=0.05,"ok","&lt;&gt;"))</f>
        <v>N/A</v>
      </c>
      <c r="CP32" s="931"/>
      <c r="CQ32" s="931" t="str">
        <f>IF(OR(ISBLANK(AT10),ISBLANK(AT11)),"N/A",IF(ABS(CQ30-CQ31)&lt;=0.05,"ok","&lt;&gt;"))</f>
        <v>N/A</v>
      </c>
      <c r="CR32" s="931"/>
      <c r="CS32" s="931" t="str">
        <f>IF(OR(ISBLANK(AV10),ISBLANK(AV11)),"N/A",IF(ABS(CS30-CS31)&lt;=0.05,"ok","&lt;&gt;"))</f>
        <v>N/A</v>
      </c>
      <c r="CT32" s="932"/>
    </row>
    <row r="33" spans="1:98" s="1" customFormat="1" ht="6" customHeight="1">
      <c r="A33" s="336"/>
      <c r="B33" s="336"/>
      <c r="C33" s="225"/>
      <c r="D33" s="1049"/>
      <c r="E33" s="1049"/>
      <c r="F33" s="1049"/>
      <c r="G33" s="1049"/>
      <c r="H33" s="1049"/>
      <c r="I33" s="1049"/>
      <c r="J33" s="1049"/>
      <c r="K33" s="1049"/>
      <c r="L33" s="1049"/>
      <c r="M33" s="1049"/>
      <c r="N33" s="1049"/>
      <c r="O33" s="1049"/>
      <c r="P33" s="1049"/>
      <c r="Q33" s="1049"/>
      <c r="R33" s="1049"/>
      <c r="S33" s="1049"/>
      <c r="T33" s="1049"/>
      <c r="U33" s="1049"/>
      <c r="V33" s="1049"/>
      <c r="W33" s="1049"/>
      <c r="X33" s="1049"/>
      <c r="Y33" s="1049"/>
      <c r="Z33" s="1049"/>
      <c r="AA33" s="1049"/>
      <c r="AB33" s="1049"/>
      <c r="AC33" s="1049"/>
      <c r="AD33" s="1049"/>
      <c r="AE33" s="1049"/>
      <c r="AF33" s="1049"/>
      <c r="AG33" s="1049"/>
      <c r="AH33" s="1049"/>
      <c r="AI33" s="1049"/>
      <c r="AJ33" s="1049"/>
      <c r="AK33" s="1049"/>
      <c r="AL33" s="1049"/>
      <c r="AM33" s="1049"/>
      <c r="AN33" s="1049"/>
      <c r="AO33" s="1049"/>
      <c r="AP33" s="1049"/>
      <c r="AQ33" s="1049"/>
      <c r="AR33" s="241"/>
      <c r="AS33" s="241"/>
      <c r="AT33" s="241"/>
      <c r="AU33" s="241"/>
      <c r="AV33" s="241"/>
      <c r="AW33" s="241"/>
      <c r="AX33" s="241"/>
      <c r="AY33" s="241"/>
      <c r="AZ33" s="601">
        <v>19</v>
      </c>
      <c r="BA33" s="602" t="s">
        <v>6</v>
      </c>
      <c r="BB33" s="279" t="s">
        <v>5</v>
      </c>
      <c r="BC33" s="930">
        <f>F12*1000*1000/F27</f>
        <v>0</v>
      </c>
      <c r="BD33" s="599"/>
      <c r="BE33" s="599">
        <f>H12*1000*1000/H27</f>
        <v>0</v>
      </c>
      <c r="BF33" s="599"/>
      <c r="BG33" s="931">
        <f>J12*1000*1000/J27</f>
        <v>0</v>
      </c>
      <c r="BH33" s="599"/>
      <c r="BI33" s="599">
        <f>L12*1000*1000/L27</f>
        <v>0</v>
      </c>
      <c r="BJ33" s="599"/>
      <c r="BK33" s="931">
        <f>N12*1000*1000/N27</f>
        <v>42.09330424073349</v>
      </c>
      <c r="BL33" s="599"/>
      <c r="BM33" s="599">
        <f>P12*1000*1000/P27</f>
        <v>43.58536976970906</v>
      </c>
      <c r="BN33" s="599"/>
      <c r="BO33" s="931">
        <f>R12*1000*1000/R27</f>
        <v>45.12200404174566</v>
      </c>
      <c r="BP33" s="599"/>
      <c r="BQ33" s="599">
        <f>T12*1000*1000/T27</f>
        <v>46.70913960440517</v>
      </c>
      <c r="BR33" s="599"/>
      <c r="BS33" s="931">
        <f>V12*1000*1000/V27</f>
        <v>48.36033516039694</v>
      </c>
      <c r="BT33" s="599"/>
      <c r="BU33" s="599">
        <f>X12*1000*1000/X27</f>
        <v>50.069022443810745</v>
      </c>
      <c r="BV33" s="599"/>
      <c r="BW33" s="931">
        <f>Z12*1000*1000/Z27</f>
        <v>0</v>
      </c>
      <c r="BX33" s="599"/>
      <c r="BY33" s="599">
        <f>AB12*1000*1000/AB27</f>
        <v>0</v>
      </c>
      <c r="BZ33" s="599"/>
      <c r="CA33" s="931">
        <f>AD12*1000*1000/AD27</f>
        <v>0</v>
      </c>
      <c r="CB33" s="599"/>
      <c r="CC33" s="599">
        <f>AF12*1000*1000/AF27</f>
        <v>0</v>
      </c>
      <c r="CD33" s="599"/>
      <c r="CE33" s="931">
        <f>AH12*1000*1000/AH27</f>
        <v>0</v>
      </c>
      <c r="CF33" s="815"/>
      <c r="CG33" s="599">
        <f>AJ12*1000*1000/AJ27</f>
        <v>0</v>
      </c>
      <c r="CH33" s="599"/>
      <c r="CI33" s="931">
        <f>AL12*1000*1000/AL27</f>
        <v>0</v>
      </c>
      <c r="CJ33" s="599"/>
      <c r="CK33" s="599">
        <f>AN12*1000*1000/AN27</f>
        <v>0</v>
      </c>
      <c r="CL33" s="815"/>
      <c r="CM33" s="931">
        <f>AP12*1000*1000/AP27</f>
        <v>0</v>
      </c>
      <c r="CN33" s="815"/>
      <c r="CO33" s="599">
        <f>AR12*1000*1000/AR27</f>
        <v>0</v>
      </c>
      <c r="CP33" s="599"/>
      <c r="CQ33" s="931" t="e">
        <f>AT12*1000*1000/AT27</f>
        <v>#DIV/0!</v>
      </c>
      <c r="CR33" s="599"/>
      <c r="CS33" s="599" t="e">
        <f>AV12*1000*1000/AV27</f>
        <v>#DIV/0!</v>
      </c>
      <c r="CT33" s="815"/>
    </row>
    <row r="34" spans="2:98" ht="21.75" customHeight="1">
      <c r="B34" s="336">
        <v>2</v>
      </c>
      <c r="C34" s="84" t="s">
        <v>252</v>
      </c>
      <c r="D34" s="84"/>
      <c r="E34" s="84"/>
      <c r="F34" s="244"/>
      <c r="G34" s="245"/>
      <c r="H34" s="244"/>
      <c r="I34" s="245"/>
      <c r="J34" s="244"/>
      <c r="K34" s="245"/>
      <c r="L34" s="244"/>
      <c r="M34" s="245"/>
      <c r="N34" s="244"/>
      <c r="O34" s="245"/>
      <c r="P34" s="244"/>
      <c r="Q34" s="245"/>
      <c r="R34" s="244"/>
      <c r="S34" s="245"/>
      <c r="T34" s="244"/>
      <c r="U34" s="245"/>
      <c r="V34" s="244"/>
      <c r="W34" s="245"/>
      <c r="X34" s="244"/>
      <c r="Y34" s="245"/>
      <c r="Z34" s="244"/>
      <c r="AA34" s="531"/>
      <c r="AB34" s="244"/>
      <c r="AC34" s="531"/>
      <c r="AD34" s="244"/>
      <c r="AE34" s="531"/>
      <c r="AF34" s="244"/>
      <c r="AG34" s="531"/>
      <c r="AH34" s="244"/>
      <c r="AI34" s="531"/>
      <c r="AJ34" s="245"/>
      <c r="AK34" s="531"/>
      <c r="AL34" s="245"/>
      <c r="AM34" s="531"/>
      <c r="AN34" s="246"/>
      <c r="AO34" s="532"/>
      <c r="AP34" s="246"/>
      <c r="AQ34" s="532"/>
      <c r="AR34" s="247"/>
      <c r="AS34" s="532"/>
      <c r="AT34" s="247"/>
      <c r="AU34" s="532"/>
      <c r="AV34" s="247"/>
      <c r="AW34" s="532"/>
      <c r="AX34" s="145"/>
      <c r="AZ34" s="382" t="s">
        <v>86</v>
      </c>
      <c r="BA34" s="602" t="s">
        <v>324</v>
      </c>
      <c r="BB34" s="305"/>
      <c r="BC34" s="931" t="str">
        <f>IF(OR(ISBLANK(F12)),"N/A",IF(BC33&lt;100,"&lt;&gt;",IF(BC33&gt;1000,"&lt;&gt;","ok")))</f>
        <v>N/A</v>
      </c>
      <c r="BD34" s="931"/>
      <c r="BE34" s="931" t="str">
        <f>IF(OR(ISBLANK(H12)),"N/A",IF(BE33&lt;100,"&lt;&gt;",IF(BE33&gt;1000,"&lt;&gt;","ok")))</f>
        <v>N/A</v>
      </c>
      <c r="BF34" s="931"/>
      <c r="BG34" s="931" t="str">
        <f>IF(OR(ISBLANK(J12)),"N/A",IF(BG33&lt;100,"&lt;&gt;",IF(BG33&gt;1000,"&lt;&gt;","ok")))</f>
        <v>N/A</v>
      </c>
      <c r="BH34" s="931"/>
      <c r="BI34" s="931" t="str">
        <f>IF(OR(ISBLANK(L12)),"N/A",IF(BI33&lt;100,"&lt;&gt;",IF(BI33&gt;1000,"&lt;&gt;","ok")))</f>
        <v>N/A</v>
      </c>
      <c r="BJ34" s="931"/>
      <c r="BK34" s="931" t="str">
        <f>IF(OR(ISBLANK(N12)),"N/A",IF(BK33&lt;100,"&lt;&gt;",IF(BK33&gt;1000,"&lt;&gt;","ok")))</f>
        <v>&lt;&gt;</v>
      </c>
      <c r="BL34" s="931"/>
      <c r="BM34" s="931" t="str">
        <f>IF(OR(ISBLANK(P12)),"N/A",IF(BM33&lt;100,"&lt;&gt;",IF(BM33&gt;1000,"&lt;&gt;","ok")))</f>
        <v>&lt;&gt;</v>
      </c>
      <c r="BN34" s="931"/>
      <c r="BO34" s="931" t="str">
        <f>IF(OR(ISBLANK(R12)),"N/A",IF(BO33&lt;100,"&lt;&gt;",IF(BO33&gt;1000,"&lt;&gt;","ok")))</f>
        <v>&lt;&gt;</v>
      </c>
      <c r="BP34" s="931"/>
      <c r="BQ34" s="931" t="str">
        <f>IF(OR(ISBLANK(T12)),"N/A",IF(BQ33&lt;100,"&lt;&gt;",IF(BQ33&gt;1000,"&lt;&gt;","ok")))</f>
        <v>&lt;&gt;</v>
      </c>
      <c r="BR34" s="931"/>
      <c r="BS34" s="931" t="str">
        <f>IF(OR(ISBLANK(V12)),"N/A",IF(BS33&lt;100,"&lt;&gt;",IF(BS33&gt;1000,"&lt;&gt;","ok")))</f>
        <v>&lt;&gt;</v>
      </c>
      <c r="BT34" s="931"/>
      <c r="BU34" s="931" t="str">
        <f>IF(OR(ISBLANK(X12)),"N/A",IF(BU33&lt;100,"&lt;&gt;",IF(BU33&gt;1000,"&lt;&gt;","ok")))</f>
        <v>&lt;&gt;</v>
      </c>
      <c r="BV34" s="931"/>
      <c r="BW34" s="931" t="str">
        <f>IF(OR(ISBLANK(Z12)),"N/A",IF(BW33&lt;100,"&lt;&gt;",IF(BW33&gt;1000,"&lt;&gt;","ok")))</f>
        <v>N/A</v>
      </c>
      <c r="BX34" s="931"/>
      <c r="BY34" s="931" t="str">
        <f>IF(OR(ISBLANK(AB12)),"N/A",IF(BY33&lt;100,"&lt;&gt;",IF(BY33&gt;1000,"&lt;&gt;","ok")))</f>
        <v>N/A</v>
      </c>
      <c r="BZ34" s="931"/>
      <c r="CA34" s="931" t="str">
        <f>IF(OR(ISBLANK(AD12)),"N/A",IF(CA33&lt;100,"&lt;&gt;",IF(CA33&gt;1000,"&lt;&gt;","ok")))</f>
        <v>N/A</v>
      </c>
      <c r="CB34" s="931"/>
      <c r="CC34" s="931" t="str">
        <f>IF(OR(ISBLANK(AF12)),"N/A",IF(CC33&lt;100,"&lt;&gt;",IF(CC33&gt;1000,"&lt;&gt;","ok")))</f>
        <v>N/A</v>
      </c>
      <c r="CD34" s="931"/>
      <c r="CE34" s="931" t="str">
        <f>IF(OR(ISBLANK(AH12)),"N/A",IF(CE33&lt;100,"&lt;&gt;",IF(CE33&gt;1000,"&lt;&gt;","ok")))</f>
        <v>N/A</v>
      </c>
      <c r="CF34" s="931"/>
      <c r="CG34" s="931" t="str">
        <f>IF(OR(ISBLANK(AJ12)),"N/A",IF(CG33&lt;100,"&lt;&gt;",IF(CG33&gt;1000,"&lt;&gt;","ok")))</f>
        <v>N/A</v>
      </c>
      <c r="CH34" s="931"/>
      <c r="CI34" s="931" t="str">
        <f>IF(OR(ISBLANK(AL12)),"N/A",IF(CI33&lt;100,"&lt;&gt;",IF(CI33&gt;1000,"&lt;&gt;","ok")))</f>
        <v>N/A</v>
      </c>
      <c r="CJ34" s="931"/>
      <c r="CK34" s="931" t="str">
        <f>IF(OR(ISBLANK(AN12)),"N/A",IF(CK33&lt;100,"&lt;&gt;",IF(CK33&gt;1000,"&lt;&gt;","ok")))</f>
        <v>N/A</v>
      </c>
      <c r="CL34" s="931"/>
      <c r="CM34" s="931" t="str">
        <f>IF(OR(ISBLANK(AP12)),"N/A",IF(CM33&lt;100,"&lt;&gt;",IF(CM33&gt;1000,"&lt;&gt;","ok")))</f>
        <v>N/A</v>
      </c>
      <c r="CN34" s="931"/>
      <c r="CO34" s="931" t="str">
        <f>IF(OR(ISBLANK(AR12)),"N/A",IF(CO33&lt;100,"&lt;&gt;",IF(CO33&gt;1000,"&lt;&gt;","ok")))</f>
        <v>N/A</v>
      </c>
      <c r="CP34" s="931"/>
      <c r="CQ34" s="931" t="str">
        <f>IF(OR(ISBLANK(AT12)),"N/A",IF(CQ33&lt;100,"&lt;&gt;",IF(CQ33&gt;1000,"&lt;&gt;","ok")))</f>
        <v>N/A</v>
      </c>
      <c r="CR34" s="931"/>
      <c r="CS34" s="931" t="str">
        <f>IF(OR(ISBLANK(AV12)),"N/A",IF(CS33&lt;100,"&lt;&gt;",IF(CS33&gt;1000,"&lt;&gt;","ok")))</f>
        <v>N/A</v>
      </c>
      <c r="CT34" s="931"/>
    </row>
    <row r="35" spans="3:98" ht="3" customHeight="1" thickBot="1">
      <c r="C35" s="86"/>
      <c r="D35" s="86"/>
      <c r="E35" s="86"/>
      <c r="F35" s="787"/>
      <c r="G35" s="199"/>
      <c r="H35" s="787"/>
      <c r="I35" s="199"/>
      <c r="J35" s="787"/>
      <c r="K35" s="199"/>
      <c r="L35" s="787"/>
      <c r="M35" s="199"/>
      <c r="N35" s="787"/>
      <c r="O35" s="199"/>
      <c r="P35" s="787"/>
      <c r="Q35" s="199"/>
      <c r="R35" s="787"/>
      <c r="S35" s="199"/>
      <c r="T35" s="787"/>
      <c r="U35" s="199"/>
      <c r="V35" s="787"/>
      <c r="W35" s="199"/>
      <c r="X35" s="787"/>
      <c r="Y35" s="199"/>
      <c r="Z35" s="787"/>
      <c r="AA35" s="788"/>
      <c r="AB35" s="787"/>
      <c r="AC35" s="788"/>
      <c r="AD35" s="787"/>
      <c r="AE35" s="788"/>
      <c r="AF35" s="787"/>
      <c r="AG35" s="788"/>
      <c r="AH35" s="787"/>
      <c r="AI35" s="788"/>
      <c r="AJ35" s="199"/>
      <c r="AK35" s="788"/>
      <c r="AL35" s="199"/>
      <c r="AM35" s="788"/>
      <c r="AN35" s="1099"/>
      <c r="AO35" s="1099"/>
      <c r="AP35" s="1099"/>
      <c r="AQ35" s="788"/>
      <c r="AR35" s="199"/>
      <c r="AS35" s="788"/>
      <c r="AT35" s="199"/>
      <c r="AU35" s="788"/>
      <c r="AV35" s="199"/>
      <c r="AW35" s="788"/>
      <c r="AX35" s="140"/>
      <c r="AZ35" s="305">
        <v>3</v>
      </c>
      <c r="BA35" s="594"/>
      <c r="BB35" s="305" t="s">
        <v>27</v>
      </c>
      <c r="BC35" s="933"/>
      <c r="BD35" s="934"/>
      <c r="BE35" s="933"/>
      <c r="BF35" s="934"/>
      <c r="BG35" s="933"/>
      <c r="BH35" s="934"/>
      <c r="BI35" s="933"/>
      <c r="BJ35" s="934"/>
      <c r="BK35" s="933"/>
      <c r="BL35" s="934"/>
      <c r="BM35" s="933"/>
      <c r="BN35" s="934"/>
      <c r="BO35" s="933"/>
      <c r="BP35" s="934"/>
      <c r="BQ35" s="933"/>
      <c r="BR35" s="934"/>
      <c r="BS35" s="933"/>
      <c r="BT35" s="934"/>
      <c r="BU35" s="933"/>
      <c r="BV35" s="934"/>
      <c r="BW35" s="933"/>
      <c r="BX35" s="934"/>
      <c r="BY35" s="933"/>
      <c r="BZ35" s="934"/>
      <c r="CA35" s="933"/>
      <c r="CB35" s="934"/>
      <c r="CC35" s="595"/>
      <c r="CD35" s="595"/>
      <c r="CE35" s="595"/>
      <c r="CF35" s="595"/>
      <c r="CG35" s="933"/>
      <c r="CH35" s="934"/>
      <c r="CI35" s="595"/>
      <c r="CJ35" s="595"/>
      <c r="CK35" s="595"/>
      <c r="CL35" s="595"/>
      <c r="CM35" s="595"/>
      <c r="CN35" s="595"/>
      <c r="CO35" s="933"/>
      <c r="CP35" s="934"/>
      <c r="CQ35" s="595"/>
      <c r="CR35" s="595"/>
      <c r="CS35" s="595"/>
      <c r="CT35" s="595"/>
    </row>
    <row r="36" spans="3:98" ht="22.5" customHeight="1">
      <c r="C36" s="789" t="s">
        <v>31</v>
      </c>
      <c r="D36" s="1096" t="s">
        <v>253</v>
      </c>
      <c r="E36" s="1097"/>
      <c r="F36" s="1097"/>
      <c r="G36" s="1097"/>
      <c r="H36" s="1097"/>
      <c r="I36" s="1097"/>
      <c r="J36" s="1097"/>
      <c r="K36" s="1097"/>
      <c r="L36" s="1097"/>
      <c r="M36" s="1097"/>
      <c r="N36" s="1097"/>
      <c r="O36" s="1097"/>
      <c r="P36" s="1097"/>
      <c r="Q36" s="1097"/>
      <c r="R36" s="1097"/>
      <c r="S36" s="1097"/>
      <c r="T36" s="1097"/>
      <c r="U36" s="1097"/>
      <c r="V36" s="1097"/>
      <c r="W36" s="1097"/>
      <c r="X36" s="1097"/>
      <c r="Y36" s="1097"/>
      <c r="Z36" s="1097"/>
      <c r="AA36" s="1097"/>
      <c r="AB36" s="1097"/>
      <c r="AC36" s="1097"/>
      <c r="AD36" s="1097"/>
      <c r="AE36" s="1097"/>
      <c r="AF36" s="1097"/>
      <c r="AG36" s="1097"/>
      <c r="AH36" s="1097"/>
      <c r="AI36" s="1097"/>
      <c r="AJ36" s="1097"/>
      <c r="AK36" s="1097"/>
      <c r="AL36" s="1097"/>
      <c r="AM36" s="1097"/>
      <c r="AN36" s="1097"/>
      <c r="AO36" s="1097"/>
      <c r="AP36" s="1097"/>
      <c r="AQ36" s="1097"/>
      <c r="AR36" s="1097"/>
      <c r="AS36" s="1097"/>
      <c r="AT36" s="1097"/>
      <c r="AU36" s="1097"/>
      <c r="AV36" s="1097"/>
      <c r="AW36" s="1097"/>
      <c r="AX36" s="1098"/>
      <c r="AY36" s="199"/>
      <c r="AZ36" s="305">
        <v>7</v>
      </c>
      <c r="BA36" s="323" t="s">
        <v>330</v>
      </c>
      <c r="BB36" s="305" t="s">
        <v>27</v>
      </c>
      <c r="BC36" s="933">
        <f>F15</f>
        <v>0</v>
      </c>
      <c r="BD36" s="305"/>
      <c r="BE36" s="305">
        <f>H15</f>
        <v>0</v>
      </c>
      <c r="BF36" s="305"/>
      <c r="BG36" s="305">
        <f>J15</f>
        <v>0</v>
      </c>
      <c r="BH36" s="305"/>
      <c r="BI36" s="305">
        <f>L15</f>
        <v>0</v>
      </c>
      <c r="BJ36" s="305"/>
      <c r="BK36" s="305">
        <f>N15</f>
        <v>548.5</v>
      </c>
      <c r="BL36" s="305"/>
      <c r="BM36" s="305">
        <f>P15</f>
        <v>585</v>
      </c>
      <c r="BN36" s="305"/>
      <c r="BO36" s="305">
        <f>R15</f>
        <v>624</v>
      </c>
      <c r="BP36" s="305"/>
      <c r="BQ36" s="305">
        <f>T15</f>
        <v>665.700012207031</v>
      </c>
      <c r="BR36" s="305"/>
      <c r="BS36" s="305">
        <f>V15</f>
        <v>710.400024414062</v>
      </c>
      <c r="BT36" s="305"/>
      <c r="BU36" s="305">
        <f>X15</f>
        <v>758.099975585938</v>
      </c>
      <c r="BV36" s="305"/>
      <c r="BW36" s="305">
        <f>Z15</f>
        <v>0</v>
      </c>
      <c r="BX36" s="305"/>
      <c r="BY36" s="305">
        <f>AB15</f>
        <v>0</v>
      </c>
      <c r="BZ36" s="305"/>
      <c r="CA36" s="305">
        <f>AD15</f>
        <v>0</v>
      </c>
      <c r="CB36" s="305"/>
      <c r="CC36" s="305">
        <f>AF15</f>
        <v>0</v>
      </c>
      <c r="CD36" s="305"/>
      <c r="CE36" s="305">
        <f>AH15</f>
        <v>0</v>
      </c>
      <c r="CF36" s="595"/>
      <c r="CG36" s="305">
        <f>AJ15</f>
        <v>0</v>
      </c>
      <c r="CH36" s="305"/>
      <c r="CI36" s="305">
        <f>AL15</f>
        <v>0</v>
      </c>
      <c r="CJ36" s="305"/>
      <c r="CK36" s="305">
        <f>AN15</f>
        <v>0</v>
      </c>
      <c r="CL36" s="595"/>
      <c r="CM36" s="305">
        <f>AP15</f>
        <v>0</v>
      </c>
      <c r="CN36" s="595"/>
      <c r="CO36" s="305">
        <f>AR15</f>
        <v>0</v>
      </c>
      <c r="CP36" s="305"/>
      <c r="CQ36" s="305">
        <f>AT15</f>
        <v>0</v>
      </c>
      <c r="CR36" s="305"/>
      <c r="CS36" s="305">
        <f>AV15</f>
        <v>0</v>
      </c>
      <c r="CT36" s="595"/>
    </row>
    <row r="37" spans="3:98" ht="21" customHeight="1">
      <c r="C37" s="790"/>
      <c r="D37" s="1053"/>
      <c r="E37" s="1053"/>
      <c r="F37" s="1053"/>
      <c r="G37" s="1053"/>
      <c r="H37" s="1053"/>
      <c r="I37" s="1053"/>
      <c r="J37" s="1053"/>
      <c r="K37" s="1053"/>
      <c r="L37" s="1053"/>
      <c r="M37" s="1053"/>
      <c r="N37" s="1053"/>
      <c r="O37" s="1053"/>
      <c r="P37" s="1053"/>
      <c r="Q37" s="1053"/>
      <c r="R37" s="1053"/>
      <c r="S37" s="1053"/>
      <c r="T37" s="1053"/>
      <c r="U37" s="1053"/>
      <c r="V37" s="1053"/>
      <c r="W37" s="1053"/>
      <c r="X37" s="1053"/>
      <c r="Y37" s="1053"/>
      <c r="Z37" s="1053"/>
      <c r="AA37" s="1053"/>
      <c r="AB37" s="1053"/>
      <c r="AC37" s="1053"/>
      <c r="AD37" s="1053"/>
      <c r="AE37" s="1053"/>
      <c r="AF37" s="1053"/>
      <c r="AG37" s="1053"/>
      <c r="AH37" s="1053"/>
      <c r="AI37" s="1053"/>
      <c r="AJ37" s="1053"/>
      <c r="AK37" s="1053"/>
      <c r="AL37" s="1053"/>
      <c r="AM37" s="1053"/>
      <c r="AN37" s="1053"/>
      <c r="AO37" s="1053"/>
      <c r="AP37" s="1053"/>
      <c r="AQ37" s="1053"/>
      <c r="AR37" s="1053"/>
      <c r="AS37" s="1053"/>
      <c r="AT37" s="1053"/>
      <c r="AU37" s="1053"/>
      <c r="AV37" s="1053"/>
      <c r="AW37" s="1053"/>
      <c r="AX37" s="1093"/>
      <c r="AY37" s="227"/>
      <c r="AZ37" s="603">
        <v>20</v>
      </c>
      <c r="BA37" s="602" t="s">
        <v>325</v>
      </c>
      <c r="BB37" s="305" t="s">
        <v>27</v>
      </c>
      <c r="BC37" s="933">
        <f>F12+F13-F14</f>
        <v>0</v>
      </c>
      <c r="BD37" s="305"/>
      <c r="BE37" s="305">
        <f>H12+H13-H14</f>
        <v>0</v>
      </c>
      <c r="BF37" s="305"/>
      <c r="BG37" s="305">
        <f>J12+J13-J14</f>
        <v>0</v>
      </c>
      <c r="BH37" s="305"/>
      <c r="BI37" s="305">
        <f>L12+L13-L14</f>
        <v>0</v>
      </c>
      <c r="BJ37" s="305"/>
      <c r="BK37" s="305">
        <f>N12+N13-N14</f>
        <v>548.5</v>
      </c>
      <c r="BL37" s="305"/>
      <c r="BM37" s="305">
        <f>P12+P13-P14</f>
        <v>585</v>
      </c>
      <c r="BN37" s="305"/>
      <c r="BO37" s="305">
        <f>R12+R13-R14</f>
        <v>624</v>
      </c>
      <c r="BP37" s="305"/>
      <c r="BQ37" s="305">
        <f>T12+T13-T14</f>
        <v>665.700012207031</v>
      </c>
      <c r="BR37" s="305"/>
      <c r="BS37" s="305">
        <f>V12+V13-V14</f>
        <v>710.400024414062</v>
      </c>
      <c r="BT37" s="305"/>
      <c r="BU37" s="305">
        <f>X12+X13-X14</f>
        <v>758.099975585938</v>
      </c>
      <c r="BV37" s="305"/>
      <c r="BW37" s="305">
        <f>Z12+Z13-Z14</f>
        <v>0</v>
      </c>
      <c r="BX37" s="305"/>
      <c r="BY37" s="305">
        <f>AB12+AB13-AB14</f>
        <v>0</v>
      </c>
      <c r="BZ37" s="305"/>
      <c r="CA37" s="305">
        <f>AD12+AD13-AD14</f>
        <v>0</v>
      </c>
      <c r="CB37" s="305"/>
      <c r="CC37" s="305">
        <f>AF12+AF13-AF14</f>
        <v>0</v>
      </c>
      <c r="CD37" s="305"/>
      <c r="CE37" s="305">
        <f>AH12+AH13-AH14</f>
        <v>0</v>
      </c>
      <c r="CF37" s="595"/>
      <c r="CG37" s="305">
        <f>AJ12+AJ13-AJ14</f>
        <v>0</v>
      </c>
      <c r="CH37" s="305"/>
      <c r="CI37" s="305">
        <f>AL12+AL13-AL14</f>
        <v>0</v>
      </c>
      <c r="CJ37" s="305"/>
      <c r="CK37" s="305">
        <f>AN12+AN13-AN14</f>
        <v>0</v>
      </c>
      <c r="CL37" s="595"/>
      <c r="CM37" s="305">
        <f>AP12+AP13-AP14</f>
        <v>0</v>
      </c>
      <c r="CN37" s="595"/>
      <c r="CO37" s="305">
        <f>AR12+AR13-AR14</f>
        <v>0</v>
      </c>
      <c r="CP37" s="305"/>
      <c r="CQ37" s="305">
        <f>AT12+AT13-AT14</f>
        <v>0</v>
      </c>
      <c r="CR37" s="305"/>
      <c r="CS37" s="305">
        <f>AV12+AV13-AV14</f>
        <v>0</v>
      </c>
      <c r="CT37" s="595"/>
    </row>
    <row r="38" spans="3:98" ht="19.5" customHeight="1">
      <c r="C38" s="791"/>
      <c r="D38" s="1040"/>
      <c r="E38" s="1040"/>
      <c r="F38" s="1040"/>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L38" s="1040"/>
      <c r="AM38" s="1040"/>
      <c r="AN38" s="1040"/>
      <c r="AO38" s="1040"/>
      <c r="AP38" s="1040"/>
      <c r="AQ38" s="1040"/>
      <c r="AR38" s="1040"/>
      <c r="AS38" s="1040"/>
      <c r="AT38" s="1040"/>
      <c r="AU38" s="1040"/>
      <c r="AV38" s="1040"/>
      <c r="AW38" s="1040"/>
      <c r="AX38" s="1091"/>
      <c r="AY38" s="227"/>
      <c r="AZ38" s="382" t="s">
        <v>86</v>
      </c>
      <c r="BA38" s="602" t="s">
        <v>326</v>
      </c>
      <c r="BB38" s="305"/>
      <c r="BC38" s="305" t="str">
        <f>IF(ISBLANK(F15),"N/A",IF(ROUND(BC36,0)&lt;ROUND(BC37,0),"6&lt;19",IF(OR(ISBLANK(F12),ISBLANK(F13),ISBLANK(F14)),"N/A",IF(ROUND(BC36,0)=ROUND(BC37,0),"ok","&lt;&gt;"))))</f>
        <v>N/A</v>
      </c>
      <c r="BD38" s="305"/>
      <c r="BE38" s="305" t="str">
        <f>IF(ISBLANK(H15),"N/A",IF(ROUND(BE36,0)&lt;ROUND(BE37,0),"6&lt;19",IF(OR(ISBLANK(H12),ISBLANK(H13),ISBLANK(H14)),"N/A",IF(ROUND(BE36,0)=ROUND(BE37,0),"ok","&lt;&gt;"))))</f>
        <v>N/A</v>
      </c>
      <c r="BF38" s="305"/>
      <c r="BG38" s="305" t="str">
        <f>IF(ISBLANK(J15),"N/A",IF(ROUND(BG36,0)&lt;ROUND(BG37,0),"6&lt;19",IF(OR(ISBLANK(J12),ISBLANK(J13),ISBLANK(J14)),"N/A",IF(ROUND(BG36,0)=ROUND(BG37,0),"ok","&lt;&gt;"))))</f>
        <v>N/A</v>
      </c>
      <c r="BH38" s="305"/>
      <c r="BI38" s="305" t="str">
        <f>IF(ISBLANK(L15),"N/A",IF(ROUND(BI36,0)&lt;ROUND(BI37,0),"6&lt;19",IF(OR(ISBLANK(L12),ISBLANK(L13),ISBLANK(L14)),"N/A",IF(ROUND(BI36,0)=ROUND(BI37,0),"ok","&lt;&gt;"))))</f>
        <v>N/A</v>
      </c>
      <c r="BJ38" s="305"/>
      <c r="BK38" s="305" t="str">
        <f>IF(ISBLANK(N15),"N/A",IF(ROUND(BK36,0)&lt;ROUND(BK37,0),"6&lt;19",IF(OR(ISBLANK(N12),ISBLANK(N13),ISBLANK(N14)),"N/A",IF(ROUND(BK36,0)=ROUND(BK37,0),"ok","&lt;&gt;"))))</f>
        <v>N/A</v>
      </c>
      <c r="BL38" s="305"/>
      <c r="BM38" s="305" t="str">
        <f>IF(ISBLANK(P15),"N/A",IF(ROUND(BM36,0)&lt;ROUND(BM37,0),"6&lt;19",IF(OR(ISBLANK(P12),ISBLANK(P13),ISBLANK(P14)),"N/A",IF(ROUND(BM36,0)=ROUND(BM37,0),"ok","&lt;&gt;"))))</f>
        <v>N/A</v>
      </c>
      <c r="BN38" s="305"/>
      <c r="BO38" s="305" t="str">
        <f>IF(ISBLANK(R15),"N/A",IF(ROUND(BO36,0)&lt;ROUND(BO37,0),"6&lt;19",IF(OR(ISBLANK(R12),ISBLANK(R13),ISBLANK(R14)),"N/A",IF(ROUND(BO36,0)=ROUND(BO37,0),"ok","&lt;&gt;"))))</f>
        <v>N/A</v>
      </c>
      <c r="BP38" s="305"/>
      <c r="BQ38" s="305" t="str">
        <f>IF(ISBLANK(T15),"N/A",IF(ROUND(BQ36,0)&lt;ROUND(BQ37,0),"6&lt;19",IF(OR(ISBLANK(T12),ISBLANK(T13),ISBLANK(T14)),"N/A",IF(ROUND(BQ36,0)=ROUND(BQ37,0),"ok","&lt;&gt;"))))</f>
        <v>N/A</v>
      </c>
      <c r="BR38" s="305"/>
      <c r="BS38" s="305" t="str">
        <f>IF(ISBLANK(V15),"N/A",IF(ROUND(BS36,0)&lt;ROUND(BS37,0),"6&lt;19",IF(OR(ISBLANK(V12),ISBLANK(V13),ISBLANK(V14)),"N/A",IF(ROUND(BS36,0)=ROUND(BS37,0),"ok","&lt;&gt;"))))</f>
        <v>N/A</v>
      </c>
      <c r="BT38" s="305"/>
      <c r="BU38" s="305" t="str">
        <f>IF(ISBLANK(X15),"N/A",IF(ROUND(BU36,0)&lt;ROUND(BU37,0),"6&lt;19",IF(OR(ISBLANK(X12),ISBLANK(X13),ISBLANK(X14)),"N/A",IF(ROUND(BU36,0)=ROUND(BU37,0),"ok","&lt;&gt;"))))</f>
        <v>N/A</v>
      </c>
      <c r="BV38" s="305"/>
      <c r="BW38" s="305" t="str">
        <f>IF(ISBLANK(Z15),"N/A",IF(ROUND(BW36,0)&lt;ROUND(BW37,0),"6&lt;19",IF(OR(ISBLANK(Z12),ISBLANK(Z13),ISBLANK(Z14)),"N/A",IF(ROUND(BW36,0)=ROUND(BW37,0),"ok","&lt;&gt;"))))</f>
        <v>N/A</v>
      </c>
      <c r="BX38" s="305"/>
      <c r="BY38" s="305" t="str">
        <f>IF(ISBLANK(AB15),"N/A",IF(ROUND(BY36,0)&lt;ROUND(BY37,0),"6&lt;19",IF(OR(ISBLANK(AB12),ISBLANK(AB13),ISBLANK(AB14)),"N/A",IF(ROUND(BY36,0)=ROUND(BY37,0),"ok","&lt;&gt;"))))</f>
        <v>N/A</v>
      </c>
      <c r="BZ38" s="305"/>
      <c r="CA38" s="305" t="str">
        <f>IF(ISBLANK(AD15),"N/A",IF(ROUND(CA36,0)&lt;ROUND(CA37,0),"6&lt;19",IF(OR(ISBLANK(AD12),ISBLANK(AD13),ISBLANK(AD14)),"N/A",IF(ROUND(CA36,0)=ROUND(CA37,0),"ok","&lt;&gt;"))))</f>
        <v>N/A</v>
      </c>
      <c r="CB38" s="305"/>
      <c r="CC38" s="305" t="str">
        <f>IF(ISBLANK(AF15),"N/A",IF(ROUND(CC36,0)&lt;ROUND(CC37,0),"6&lt;19",IF(OR(ISBLANK(AF12),ISBLANK(AF13),ISBLANK(AF14)),"N/A",IF(ROUND(CC36,0)=ROUND(CC37,0),"ok","&lt;&gt;"))))</f>
        <v>N/A</v>
      </c>
      <c r="CD38" s="305"/>
      <c r="CE38" s="305" t="str">
        <f>IF(ISBLANK(AH15),"N/A",IF(ROUND(CE36,0)&lt;ROUND(CE37,0),"6&lt;19",IF(OR(ISBLANK(AH12),ISBLANK(AH13),ISBLANK(AH14)),"N/A",IF(ROUND(CE36,0)=ROUND(CE37,0),"ok","&lt;&gt;"))))</f>
        <v>N/A</v>
      </c>
      <c r="CF38" s="305"/>
      <c r="CG38" s="305" t="str">
        <f>IF(ISBLANK(AJ15),"N/A",IF(ROUND(CG36,0)&lt;ROUND(CG37,0),"6&lt;19",IF(OR(ISBLANK(AJ12),ISBLANK(AJ13),ISBLANK(AJ14)),"N/A",IF(ROUND(CG36,0)=ROUND(CG37,0),"ok","&lt;&gt;"))))</f>
        <v>N/A</v>
      </c>
      <c r="CH38" s="305"/>
      <c r="CI38" s="305" t="str">
        <f>IF(ISBLANK(AL15),"N/A",IF(ROUND(CI36,0)&lt;ROUND(CI37,0),"6&lt;19",IF(OR(ISBLANK(AL12),ISBLANK(AL13),ISBLANK(AL14)),"N/A",IF(ROUND(CI36,0)=ROUND(CI37,0),"ok","&lt;&gt;"))))</f>
        <v>N/A</v>
      </c>
      <c r="CJ38" s="305"/>
      <c r="CK38" s="305" t="str">
        <f>IF(ISBLANK(AN15),"N/A",IF(ROUND(CK36,0)&lt;ROUND(CK37,0),"6&lt;19",IF(OR(ISBLANK(AN12),ISBLANK(AN13),ISBLANK(AN14)),"N/A",IF(ROUND(CK36,0)=ROUND(CK37,0),"ok","&lt;&gt;"))))</f>
        <v>N/A</v>
      </c>
      <c r="CL38" s="595"/>
      <c r="CM38" s="305" t="str">
        <f>IF(ISBLANK(AP15),"N/A",IF(ROUND(CM36,0)&lt;ROUND(CM37,0),"6&lt;19",IF(OR(ISBLANK(AP12),ISBLANK(AP13),ISBLANK(AP14)),"N/A",IF(ROUND(CM36,0)=ROUND(CM37,0),"ok","&lt;&gt;"))))</f>
        <v>N/A</v>
      </c>
      <c r="CN38" s="305"/>
      <c r="CO38" s="305" t="str">
        <f>IF(ISBLANK(AR15),"N/A",IF(ROUND(CO36,0)&lt;ROUND(CO37,0),"6&lt;19",IF(OR(ISBLANK(AR12),ISBLANK(AR13),ISBLANK(AR14)),"N/A",IF(ROUND(CO36,0)=ROUND(CO37,0),"ok","&lt;&gt;"))))</f>
        <v>N/A</v>
      </c>
      <c r="CP38" s="305"/>
      <c r="CQ38" s="305" t="str">
        <f>IF(ISBLANK(AT15),"N/A",IF(ROUND(CQ36,0)&lt;ROUND(CQ37,0),"6&lt;19",IF(OR(ISBLANK(AT12),ISBLANK(AT13),ISBLANK(AT14)),"N/A",IF(ROUND(CQ36,0)=ROUND(CQ37,0),"ok","&lt;&gt;"))))</f>
        <v>N/A</v>
      </c>
      <c r="CR38" s="305"/>
      <c r="CS38" s="305" t="str">
        <f>IF(ISBLANK(AV15),"N/A",IF(ROUND(CS36,0)&lt;ROUND(CS37,0),"6&lt;19",IF(OR(ISBLANK(AV12),ISBLANK(AV13),ISBLANK(AV14)),"N/A",IF(ROUND(CS36,0)=ROUND(CS37,0),"ok","&lt;&gt;"))))</f>
        <v>N/A</v>
      </c>
      <c r="CT38" s="595"/>
    </row>
    <row r="39" spans="3:98" ht="21.75" customHeight="1">
      <c r="C39" s="791"/>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L39" s="1040"/>
      <c r="AM39" s="1040"/>
      <c r="AN39" s="1040"/>
      <c r="AO39" s="1040"/>
      <c r="AP39" s="1040"/>
      <c r="AQ39" s="1040"/>
      <c r="AR39" s="1040"/>
      <c r="AS39" s="1040"/>
      <c r="AT39" s="1040"/>
      <c r="AU39" s="1040"/>
      <c r="AV39" s="1040"/>
      <c r="AW39" s="1040"/>
      <c r="AX39" s="1091"/>
      <c r="AY39" s="227"/>
      <c r="AZ39" s="603">
        <v>21</v>
      </c>
      <c r="BA39" s="602" t="s">
        <v>327</v>
      </c>
      <c r="BB39" s="305" t="s">
        <v>27</v>
      </c>
      <c r="BC39" s="933">
        <f>F16+F17+F18+F20+F22</f>
        <v>0</v>
      </c>
      <c r="BD39" s="305"/>
      <c r="BE39" s="305">
        <f>H16+H17+H18+H20+H22</f>
        <v>0</v>
      </c>
      <c r="BF39" s="305"/>
      <c r="BG39" s="305">
        <f>J16+J17+J18+J20+J22</f>
        <v>0</v>
      </c>
      <c r="BH39" s="305"/>
      <c r="BI39" s="305">
        <f>L16+L17+L18+L20+L22</f>
        <v>0</v>
      </c>
      <c r="BJ39" s="305"/>
      <c r="BK39" s="305">
        <f>N16+N17+N18+N20+N22</f>
        <v>469.735992431641</v>
      </c>
      <c r="BL39" s="305"/>
      <c r="BM39" s="305">
        <f>P16+P17+P18+P20+P22</f>
        <v>519.012023925781</v>
      </c>
      <c r="BN39" s="305"/>
      <c r="BO39" s="305">
        <f>R16+R17+R18+R20+R22</f>
        <v>0</v>
      </c>
      <c r="BP39" s="305"/>
      <c r="BQ39" s="305">
        <f>T16+T17+T18+T20+T22</f>
        <v>0</v>
      </c>
      <c r="BR39" s="305"/>
      <c r="BS39" s="305">
        <f>V16+V17+V18+V20+V22</f>
        <v>0</v>
      </c>
      <c r="BT39" s="305"/>
      <c r="BU39" s="305">
        <f>X16+X17+X18+X20+X22</f>
        <v>8.89999961853027</v>
      </c>
      <c r="BV39" s="305"/>
      <c r="BW39" s="305">
        <f>Z16+Z17+Z18+Z20+Z22</f>
        <v>11.1999998092651</v>
      </c>
      <c r="BX39" s="305"/>
      <c r="BY39" s="305">
        <f>AB16+AB17+AB18+AB20+AB22</f>
        <v>0</v>
      </c>
      <c r="BZ39" s="305"/>
      <c r="CA39" s="305">
        <f>AD16+AD17+AD18+AD20+AD22</f>
        <v>0</v>
      </c>
      <c r="CB39" s="305"/>
      <c r="CC39" s="305">
        <f>AF16+AF17+AF18+AF20+AF22</f>
        <v>0</v>
      </c>
      <c r="CD39" s="305"/>
      <c r="CE39" s="305">
        <f>AH16+AH17+AH18+AH20+AH22</f>
        <v>0</v>
      </c>
      <c r="CF39" s="595"/>
      <c r="CG39" s="305">
        <f>AJ16+AJ17+AJ18+AJ20+AJ22</f>
        <v>0</v>
      </c>
      <c r="CH39" s="305"/>
      <c r="CI39" s="305">
        <f>AL16+AL17+AL18+AL20+AL22</f>
        <v>0</v>
      </c>
      <c r="CJ39" s="305"/>
      <c r="CK39" s="305">
        <f>AN16+AN17+AN18+AN20+AN22</f>
        <v>0</v>
      </c>
      <c r="CL39" s="595"/>
      <c r="CM39" s="305">
        <f>AP16+AP17+AP18+AP20+AP22</f>
        <v>0</v>
      </c>
      <c r="CN39" s="595"/>
      <c r="CO39" s="305">
        <f>AR16+AR17+AR18+AR20+AR22</f>
        <v>0</v>
      </c>
      <c r="CP39" s="305"/>
      <c r="CQ39" s="305">
        <f>AT16+AT17+AT18+AT20+AT22</f>
        <v>0</v>
      </c>
      <c r="CR39" s="305"/>
      <c r="CS39" s="305">
        <f>AV16+AV17+AV18+AV20+AV22</f>
        <v>0</v>
      </c>
      <c r="CT39" s="595"/>
    </row>
    <row r="40" spans="3:98" ht="16.5" customHeight="1">
      <c r="C40" s="791"/>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c r="AM40" s="1040"/>
      <c r="AN40" s="1040"/>
      <c r="AO40" s="1040"/>
      <c r="AP40" s="1040"/>
      <c r="AQ40" s="1040"/>
      <c r="AR40" s="1040"/>
      <c r="AS40" s="1040"/>
      <c r="AT40" s="1040"/>
      <c r="AU40" s="1040"/>
      <c r="AV40" s="1040"/>
      <c r="AW40" s="1040"/>
      <c r="AX40" s="1091"/>
      <c r="AY40" s="227"/>
      <c r="AZ40" s="382" t="s">
        <v>86</v>
      </c>
      <c r="BA40" s="602" t="s">
        <v>328</v>
      </c>
      <c r="BB40" s="305"/>
      <c r="BC40" s="305" t="str">
        <f>IF(OR(ISBLANK(F16),ISBLANK(F17),ISBLANK(F18),ISBLANK(F20),ISBLANK(F22)),"N/A",IF(BC36&gt;=BC39,"ok","&lt;&gt;"))</f>
        <v>N/A</v>
      </c>
      <c r="BD40" s="305"/>
      <c r="BE40" s="305" t="str">
        <f>IF(OR(ISBLANK(H16),ISBLANK(H17),ISBLANK(H18),ISBLANK(H20),ISBLANK(H22)),"N/A",IF(BE36&gt;=BE39,"ok","&lt;&gt;"))</f>
        <v>N/A</v>
      </c>
      <c r="BF40" s="305"/>
      <c r="BG40" s="305" t="str">
        <f>IF(OR(ISBLANK(J16),ISBLANK(J17),ISBLANK(J18),ISBLANK(J20),ISBLANK(J22)),"N/A",IF(BG36&gt;=BG39,"ok","&lt;&gt;"))</f>
        <v>N/A</v>
      </c>
      <c r="BH40" s="305"/>
      <c r="BI40" s="305" t="str">
        <f>IF(OR(ISBLANK(L16),ISBLANK(L17),ISBLANK(L18),ISBLANK(L20),ISBLANK(L22)),"N/A",IF(BI36&gt;=BI39,"ok","&lt;&gt;"))</f>
        <v>N/A</v>
      </c>
      <c r="BJ40" s="305"/>
      <c r="BK40" s="305" t="str">
        <f>IF(OR(ISBLANK(N16),ISBLANK(N17),ISBLANK(N18),ISBLANK(N20),ISBLANK(N22)),"N/A",IF(BK36&gt;=BK39,"ok","&lt;&gt;"))</f>
        <v>N/A</v>
      </c>
      <c r="BL40" s="305"/>
      <c r="BM40" s="305" t="str">
        <f>IF(OR(ISBLANK(P16),ISBLANK(P17),ISBLANK(P18),ISBLANK(P20),ISBLANK(P22)),"N/A",IF(BM36&gt;=BM39,"ok","&lt;&gt;"))</f>
        <v>N/A</v>
      </c>
      <c r="BN40" s="305"/>
      <c r="BO40" s="305" t="str">
        <f>IF(OR(ISBLANK(R16),ISBLANK(R17),ISBLANK(R18),ISBLANK(R20),ISBLANK(R22)),"N/A",IF(BO36&gt;=BO39,"ok","&lt;&gt;"))</f>
        <v>N/A</v>
      </c>
      <c r="BP40" s="305"/>
      <c r="BQ40" s="305" t="str">
        <f>IF(OR(ISBLANK(T16),ISBLANK(T17),ISBLANK(T18),ISBLANK(T20),ISBLANK(T22)),"N/A",IF(BQ36&gt;=BQ39,"ok","&lt;&gt;"))</f>
        <v>N/A</v>
      </c>
      <c r="BR40" s="305"/>
      <c r="BS40" s="305" t="str">
        <f>IF(OR(ISBLANK(V16),ISBLANK(V17),ISBLANK(V18),ISBLANK(V20),ISBLANK(V22)),"N/A",IF(BS36&gt;=BS39,"ok","&lt;&gt;"))</f>
        <v>N/A</v>
      </c>
      <c r="BT40" s="305"/>
      <c r="BU40" s="305" t="str">
        <f>IF(OR(ISBLANK(X16),ISBLANK(X17),ISBLANK(X18),ISBLANK(X20),ISBLANK(X22)),"N/A",IF(BU36&gt;=BU39,"ok","&lt;&gt;"))</f>
        <v>N/A</v>
      </c>
      <c r="BV40" s="305"/>
      <c r="BW40" s="305" t="str">
        <f>IF(OR(ISBLANK(Z16),ISBLANK(Z17),ISBLANK(Z18),ISBLANK(Z20),ISBLANK(Z22)),"N/A",IF(BW36&gt;=BW39,"ok","&lt;&gt;"))</f>
        <v>N/A</v>
      </c>
      <c r="BX40" s="305"/>
      <c r="BY40" s="305" t="str">
        <f>IF(OR(ISBLANK(AB16),ISBLANK(AB17),ISBLANK(AB18),ISBLANK(AB20),ISBLANK(AB22)),"N/A",IF(BY36&gt;=BY39,"ok","&lt;&gt;"))</f>
        <v>N/A</v>
      </c>
      <c r="BZ40" s="305"/>
      <c r="CA40" s="305" t="str">
        <f>IF(OR(ISBLANK(AD16),ISBLANK(AD17),ISBLANK(AD18),ISBLANK(AD20),ISBLANK(AD22)),"N/A",IF(CA36&gt;=CA39,"ok","&lt;&gt;"))</f>
        <v>N/A</v>
      </c>
      <c r="CB40" s="305"/>
      <c r="CC40" s="305" t="str">
        <f>IF(OR(ISBLANK(AF16),ISBLANK(AF17),ISBLANK(AF18),ISBLANK(AF20),ISBLANK(AF22)),"N/A",IF(CC36&gt;=CC39,"ok","&lt;&gt;"))</f>
        <v>N/A</v>
      </c>
      <c r="CD40" s="305"/>
      <c r="CE40" s="305" t="str">
        <f>IF(OR(ISBLANK(AH16),ISBLANK(AH17),ISBLANK(AH18),ISBLANK(AH20),ISBLANK(AH22)),"N/A",IF(CE36&gt;=CE39,"ok","&lt;&gt;"))</f>
        <v>N/A</v>
      </c>
      <c r="CF40" s="305"/>
      <c r="CG40" s="305" t="str">
        <f>IF(OR(ISBLANK(AJ16),ISBLANK(AJ17),ISBLANK(AJ18),ISBLANK(AJ20),ISBLANK(AJ22)),"N/A",IF(CG36&gt;=CG39,"ok","&lt;&gt;"))</f>
        <v>N/A</v>
      </c>
      <c r="CH40" s="305"/>
      <c r="CI40" s="305" t="str">
        <f>IF(OR(ISBLANK(AL16),ISBLANK(AL17),ISBLANK(AL18),ISBLANK(AL20),ISBLANK(AL22)),"N/A",IF(CI36&gt;=CI39,"ok","&lt;&gt;"))</f>
        <v>N/A</v>
      </c>
      <c r="CJ40" s="305"/>
      <c r="CK40" s="305" t="str">
        <f>IF(OR(ISBLANK(AN16),ISBLANK(AN17),ISBLANK(AN18),ISBLANK(AN20),ISBLANK(AN22)),"N/A",IF(CK36&gt;=CK39,"ok","&lt;&gt;"))</f>
        <v>N/A</v>
      </c>
      <c r="CL40" s="595"/>
      <c r="CM40" s="305" t="str">
        <f>IF(OR(ISBLANK(AP16),ISBLANK(AP17),ISBLANK(AP18),ISBLANK(AP20),ISBLANK(AP22)),"N/A",IF(CM36&gt;=CM39,"ok","&lt;&gt;"))</f>
        <v>N/A</v>
      </c>
      <c r="CN40" s="305"/>
      <c r="CO40" s="305" t="str">
        <f>IF(OR(ISBLANK(AR16),ISBLANK(AR17),ISBLANK(AR18),ISBLANK(AR20),ISBLANK(AR22)),"N/A",IF(CO36&gt;=CO39,"ok","&lt;&gt;"))</f>
        <v>N/A</v>
      </c>
      <c r="CP40" s="305"/>
      <c r="CQ40" s="305" t="str">
        <f>IF(OR(ISBLANK(AT16),ISBLANK(AT17),ISBLANK(AT18),ISBLANK(AT20),ISBLANK(AT22)),"N/A",IF(CQ36&gt;=CQ39,"ok","&lt;&gt;"))</f>
        <v>N/A</v>
      </c>
      <c r="CR40" s="305"/>
      <c r="CS40" s="305" t="str">
        <f>IF(OR(ISBLANK(AV16),ISBLANK(AV17),ISBLANK(AV18),ISBLANK(AV20),ISBLANK(AV22)),"N/A",IF(CS36&gt;=CS39,"ok","&lt;&gt;"))</f>
        <v>N/A</v>
      </c>
      <c r="CT40" s="595"/>
    </row>
    <row r="41" spans="3:98" ht="16.5" customHeight="1">
      <c r="C41" s="791"/>
      <c r="D41" s="1040"/>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040"/>
      <c r="AJ41" s="1040"/>
      <c r="AK41" s="1040"/>
      <c r="AL41" s="1040"/>
      <c r="AM41" s="1040"/>
      <c r="AN41" s="1040"/>
      <c r="AO41" s="1040"/>
      <c r="AP41" s="1040"/>
      <c r="AQ41" s="1040"/>
      <c r="AR41" s="1040"/>
      <c r="AS41" s="1040"/>
      <c r="AT41" s="1040"/>
      <c r="AU41" s="1040"/>
      <c r="AV41" s="1040"/>
      <c r="AW41" s="1040"/>
      <c r="AX41" s="1091"/>
      <c r="AY41" s="227"/>
      <c r="AZ41" s="604" t="s">
        <v>86</v>
      </c>
      <c r="BA41" s="605" t="s">
        <v>329</v>
      </c>
      <c r="BB41" s="606"/>
      <c r="BC41" s="606" t="str">
        <f>IF(OR(ISBLANK(F24),ISBLANK(F25),ISBLANK(F26)),"N/A",IF(F24&lt;F26,"&lt;&gt;",IF(F24&gt;F25,"&lt;&gt;","ok")))</f>
        <v>N/A</v>
      </c>
      <c r="BD41" s="606"/>
      <c r="BE41" s="606" t="str">
        <f>IF(OR(ISBLANK(H24),ISBLANK(H25),ISBLANK(H26)),"N/A",IF(H24&lt;H26,"&lt;&gt;",IF(H24&gt;H25,"&lt;&gt;","ok")))</f>
        <v>N/A</v>
      </c>
      <c r="BF41" s="606"/>
      <c r="BG41" s="606" t="str">
        <f>IF(OR(ISBLANK(J24),ISBLANK(J25),ISBLANK(J26)),"N/A",IF(J24&lt;J26,"&lt;&gt;",IF(J24&gt;J25,"&lt;&gt;","ok")))</f>
        <v>N/A</v>
      </c>
      <c r="BH41" s="606"/>
      <c r="BI41" s="606" t="str">
        <f>IF(OR(ISBLANK(L24),ISBLANK(L25),ISBLANK(L26)),"N/A",IF(L24&lt;L26,"&lt;&gt;",IF(L24&gt;L25,"&lt;&gt;","ok")))</f>
        <v>N/A</v>
      </c>
      <c r="BJ41" s="606"/>
      <c r="BK41" s="606" t="str">
        <f>IF(OR(ISBLANK(N24),ISBLANK(N25),ISBLANK(N26)),"N/A",IF(N24&lt;N26,"&lt;&gt;",IF(N24&gt;N25,"&lt;&gt;","ok")))</f>
        <v>N/A</v>
      </c>
      <c r="BL41" s="606"/>
      <c r="BM41" s="606" t="str">
        <f>IF(OR(ISBLANK(P24),ISBLANK(P25),ISBLANK(P26)),"N/A",IF(P24&lt;P26,"&lt;&gt;",IF(P24&gt;P25,"&lt;&gt;","ok")))</f>
        <v>N/A</v>
      </c>
      <c r="BN41" s="606"/>
      <c r="BO41" s="606" t="str">
        <f>IF(OR(ISBLANK(R24),ISBLANK(R25),ISBLANK(R26)),"N/A",IF(R24&lt;R26,"&lt;&gt;",IF(R24&gt;R25,"&lt;&gt;","ok")))</f>
        <v>N/A</v>
      </c>
      <c r="BP41" s="606"/>
      <c r="BQ41" s="606" t="str">
        <f>IF(OR(ISBLANK(T24),ISBLANK(T25),ISBLANK(T26)),"N/A",IF(T24&lt;T26,"&lt;&gt;",IF(T24&gt;T25,"&lt;&gt;","ok")))</f>
        <v>N/A</v>
      </c>
      <c r="BR41" s="606"/>
      <c r="BS41" s="606" t="str">
        <f>IF(OR(ISBLANK(V24),ISBLANK(V25),ISBLANK(V26)),"N/A",IF(V24&lt;V26,"&lt;&gt;",IF(V24&gt;V25,"&lt;&gt;","ok")))</f>
        <v>N/A</v>
      </c>
      <c r="BT41" s="606"/>
      <c r="BU41" s="606" t="str">
        <f>IF(OR(ISBLANK(X24),ISBLANK(X25),ISBLANK(X26)),"N/A",IF(X24&lt;X26,"&lt;&gt;",IF(X24&gt;X25,"&lt;&gt;","ok")))</f>
        <v>N/A</v>
      </c>
      <c r="BV41" s="606"/>
      <c r="BW41" s="606" t="str">
        <f>IF(OR(ISBLANK(Z24),ISBLANK(Z25),ISBLANK(Z26)),"N/A",IF(Z24&lt;Z26,"&lt;&gt;",IF(Z24&gt;Z25,"&lt;&gt;","ok")))</f>
        <v>N/A</v>
      </c>
      <c r="BX41" s="606"/>
      <c r="BY41" s="606" t="str">
        <f>IF(OR(ISBLANK(AB24),ISBLANK(AB25),ISBLANK(AB26)),"N/A",IF(AB24&lt;AB26,"&lt;&gt;",IF(AB24&gt;AB25,"&lt;&gt;","ok")))</f>
        <v>N/A</v>
      </c>
      <c r="BZ41" s="606"/>
      <c r="CA41" s="606" t="str">
        <f>IF(OR(ISBLANK(AD24),ISBLANK(AD25),ISBLANK(AD26)),"N/A",IF(AD24&lt;AD26,"&lt;&gt;",IF(AD24&gt;AD25,"&lt;&gt;","ok")))</f>
        <v>N/A</v>
      </c>
      <c r="CB41" s="606"/>
      <c r="CC41" s="606" t="str">
        <f>IF(OR(ISBLANK(AF24),ISBLANK(AF25),ISBLANK(AF26)),"N/A",IF(AF24&lt;AF26,"&lt;&gt;",IF(AF24&gt;AF25,"&lt;&gt;","ok")))</f>
        <v>N/A</v>
      </c>
      <c r="CD41" s="606"/>
      <c r="CE41" s="606" t="str">
        <f>IF(OR(ISBLANK(AH24),ISBLANK(AH25),ISBLANK(AH26)),"N/A",IF(AH24&lt;AH26,"&lt;&gt;",IF(AH24&gt;AH25,"&lt;&gt;","ok")))</f>
        <v>N/A</v>
      </c>
      <c r="CF41" s="606"/>
      <c r="CG41" s="606" t="str">
        <f>IF(OR(ISBLANK(AJ24),ISBLANK(AJ25),ISBLANK(AJ26)),"N/A",IF(AJ24&lt;AJ26,"&lt;&gt;",IF(AJ24&gt;AJ25,"&lt;&gt;","ok")))</f>
        <v>N/A</v>
      </c>
      <c r="CH41" s="606"/>
      <c r="CI41" s="606" t="str">
        <f>IF(OR(ISBLANK(AL24),ISBLANK(AL25),ISBLANK(AL26)),"N/A",IF(AL24&lt;AL26,"&lt;&gt;",IF(AL24&gt;AL25,"&lt;&gt;","ok")))</f>
        <v>N/A</v>
      </c>
      <c r="CJ41" s="606"/>
      <c r="CK41" s="606" t="str">
        <f>IF(OR(ISBLANK(AN24),ISBLANK(AN25),ISBLANK(AN26)),"N/A",IF(AN24&lt;AN26,"&lt;&gt;",IF(AN24&gt;AN25,"&lt;&gt;","ok")))</f>
        <v>N/A</v>
      </c>
      <c r="CL41" s="606"/>
      <c r="CM41" s="606" t="str">
        <f>IF(OR(ISBLANK(AP24),ISBLANK(AP25),ISBLANK(AP26)),"N/A",IF(AP24&lt;AP26,"&lt;&gt;",IF(AP24&gt;AP25,"&lt;&gt;","ok")))</f>
        <v>N/A</v>
      </c>
      <c r="CN41" s="606"/>
      <c r="CO41" s="606" t="str">
        <f>IF(OR(ISBLANK(AR24),ISBLANK(AR25),ISBLANK(AR26)),"N/A",IF(AR24&lt;AR26,"&lt;&gt;",IF(AR24&gt;AR25,"&lt;&gt;","ok")))</f>
        <v>N/A</v>
      </c>
      <c r="CP41" s="606"/>
      <c r="CQ41" s="606" t="str">
        <f>IF(OR(ISBLANK(AT24),ISBLANK(AT25),ISBLANK(AT26)),"N/A",IF(AT24&lt;AT26,"&lt;&gt;",IF(AT24&gt;AT25,"&lt;&gt;","ok")))</f>
        <v>N/A</v>
      </c>
      <c r="CR41" s="606"/>
      <c r="CS41" s="606" t="str">
        <f>IF(OR(ISBLANK(AV24),ISBLANK(AV25),ISBLANK(AV26)),"N/A",IF(AV24&lt;AV26,"&lt;&gt;",IF(AV24&gt;AV25,"&lt;&gt;","ok")))</f>
        <v>N/A</v>
      </c>
      <c r="CT41" s="606"/>
    </row>
    <row r="42" spans="3:95" ht="16.5" customHeight="1">
      <c r="C42" s="791"/>
      <c r="D42" s="1040"/>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c r="AX42" s="1091"/>
      <c r="AY42" s="227"/>
      <c r="AZ42" s="339"/>
      <c r="BA42" s="598"/>
      <c r="BB42" s="339"/>
      <c r="BC42" s="895"/>
      <c r="BD42" s="896"/>
      <c r="BE42" s="895"/>
      <c r="BF42" s="896"/>
      <c r="BG42" s="895"/>
      <c r="BH42" s="896"/>
      <c r="BI42" s="895"/>
      <c r="BJ42" s="896"/>
      <c r="BK42" s="895"/>
      <c r="BL42" s="896"/>
      <c r="BM42" s="895"/>
      <c r="BN42" s="896"/>
      <c r="BO42" s="895"/>
      <c r="BP42" s="896"/>
      <c r="BQ42" s="895"/>
      <c r="BR42" s="896"/>
      <c r="BS42" s="895"/>
      <c r="BT42" s="896"/>
      <c r="BU42" s="895"/>
      <c r="BV42" s="896"/>
      <c r="BW42" s="895"/>
      <c r="BX42" s="896"/>
      <c r="BY42" s="895"/>
      <c r="BZ42" s="896"/>
      <c r="CA42" s="895"/>
      <c r="CB42" s="896"/>
      <c r="CC42" s="895"/>
      <c r="CD42" s="896"/>
      <c r="CE42" s="895"/>
      <c r="CF42" s="896"/>
      <c r="CG42" s="895"/>
      <c r="CH42" s="896"/>
      <c r="CI42" s="895"/>
      <c r="CJ42" s="896"/>
      <c r="CK42" s="260"/>
      <c r="CO42" s="895"/>
      <c r="CP42" s="896"/>
      <c r="CQ42" s="260"/>
    </row>
    <row r="43" spans="3:98" ht="22.5" customHeight="1">
      <c r="C43" s="791"/>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91"/>
      <c r="AY43" s="227"/>
      <c r="AZ43" s="339" t="s">
        <v>74</v>
      </c>
      <c r="BA43" s="409" t="s">
        <v>75</v>
      </c>
      <c r="BB43" s="339"/>
      <c r="BC43" s="935"/>
      <c r="BD43" s="889"/>
      <c r="BE43" s="935"/>
      <c r="BF43" s="889"/>
      <c r="BG43" s="935"/>
      <c r="BH43" s="889"/>
      <c r="BI43" s="935"/>
      <c r="BJ43" s="889"/>
      <c r="BK43" s="935"/>
      <c r="BL43" s="889"/>
      <c r="BM43" s="935"/>
      <c r="BN43" s="889"/>
      <c r="BO43" s="935"/>
      <c r="BP43" s="889"/>
      <c r="BQ43" s="935"/>
      <c r="BR43" s="889"/>
      <c r="BS43" s="935"/>
      <c r="BT43" s="889"/>
      <c r="BU43" s="935"/>
      <c r="BV43" s="889"/>
      <c r="BW43" s="935"/>
      <c r="BX43" s="889"/>
      <c r="BY43" s="935"/>
      <c r="BZ43" s="889"/>
      <c r="CA43" s="935"/>
      <c r="CB43" s="889"/>
      <c r="CC43" s="935"/>
      <c r="CD43" s="889"/>
      <c r="CE43" s="935"/>
      <c r="CF43" s="889"/>
      <c r="CG43" s="935"/>
      <c r="CH43" s="889"/>
      <c r="CI43" s="935"/>
      <c r="CJ43" s="889"/>
      <c r="CK43" s="260"/>
      <c r="CN43" s="833"/>
      <c r="CO43" s="935"/>
      <c r="CP43" s="889"/>
      <c r="CQ43" s="260"/>
      <c r="CT43" s="833"/>
    </row>
    <row r="44" spans="3:95" ht="16.5" customHeight="1">
      <c r="C44" s="791"/>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0"/>
      <c r="AM44" s="1040"/>
      <c r="AN44" s="1040"/>
      <c r="AO44" s="1040"/>
      <c r="AP44" s="1040"/>
      <c r="AQ44" s="1040"/>
      <c r="AR44" s="1040"/>
      <c r="AS44" s="1040"/>
      <c r="AT44" s="1040"/>
      <c r="AU44" s="1040"/>
      <c r="AV44" s="1040"/>
      <c r="AW44" s="1040"/>
      <c r="AX44" s="1091"/>
      <c r="AY44" s="227"/>
      <c r="AZ44" s="339" t="s">
        <v>76</v>
      </c>
      <c r="BA44" s="409" t="s">
        <v>77</v>
      </c>
      <c r="BB44" s="339"/>
      <c r="BC44" s="935"/>
      <c r="BD44" s="898"/>
      <c r="BE44" s="935"/>
      <c r="BF44" s="898"/>
      <c r="BG44" s="935"/>
      <c r="BH44" s="898"/>
      <c r="BI44" s="935"/>
      <c r="BJ44" s="898"/>
      <c r="BK44" s="935"/>
      <c r="BL44" s="898"/>
      <c r="BM44" s="935"/>
      <c r="BN44" s="898"/>
      <c r="BO44" s="935"/>
      <c r="BP44" s="898"/>
      <c r="BQ44" s="935"/>
      <c r="BR44" s="898"/>
      <c r="BS44" s="935"/>
      <c r="BT44" s="898"/>
      <c r="BU44" s="935"/>
      <c r="BV44" s="898"/>
      <c r="BW44" s="935"/>
      <c r="BX44" s="898"/>
      <c r="BY44" s="935"/>
      <c r="BZ44" s="898"/>
      <c r="CA44" s="935"/>
      <c r="CB44" s="898"/>
      <c r="CC44" s="935"/>
      <c r="CD44" s="898"/>
      <c r="CE44" s="935"/>
      <c r="CF44" s="898"/>
      <c r="CG44" s="935"/>
      <c r="CH44" s="898"/>
      <c r="CI44" s="935"/>
      <c r="CJ44" s="898"/>
      <c r="CK44" s="260"/>
      <c r="CO44" s="935"/>
      <c r="CP44" s="898"/>
      <c r="CQ44" s="260"/>
    </row>
    <row r="45" spans="3:95" ht="16.5" customHeight="1">
      <c r="C45" s="791"/>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0"/>
      <c r="AI45" s="1040"/>
      <c r="AJ45" s="1040"/>
      <c r="AK45" s="1040"/>
      <c r="AL45" s="1040"/>
      <c r="AM45" s="1040"/>
      <c r="AN45" s="1040"/>
      <c r="AO45" s="1040"/>
      <c r="AP45" s="1040"/>
      <c r="AQ45" s="1040"/>
      <c r="AR45" s="1040"/>
      <c r="AS45" s="1040"/>
      <c r="AT45" s="1040"/>
      <c r="AU45" s="1040"/>
      <c r="AV45" s="1040"/>
      <c r="AW45" s="1040"/>
      <c r="AX45" s="1091"/>
      <c r="AY45" s="227"/>
      <c r="AZ45" s="340" t="s">
        <v>78</v>
      </c>
      <c r="BA45" s="409" t="s">
        <v>79</v>
      </c>
      <c r="BB45" s="339"/>
      <c r="BC45" s="895"/>
      <c r="BD45" s="896"/>
      <c r="BE45" s="895"/>
      <c r="BF45" s="896"/>
      <c r="BG45" s="895"/>
      <c r="BH45" s="896"/>
      <c r="BI45" s="895"/>
      <c r="BJ45" s="896"/>
      <c r="BK45" s="895"/>
      <c r="BL45" s="896"/>
      <c r="BM45" s="895"/>
      <c r="BN45" s="896"/>
      <c r="BO45" s="895"/>
      <c r="BP45" s="896"/>
      <c r="BQ45" s="895"/>
      <c r="BR45" s="896"/>
      <c r="BS45" s="895"/>
      <c r="BT45" s="896"/>
      <c r="BU45" s="895"/>
      <c r="BV45" s="896"/>
      <c r="BW45" s="895"/>
      <c r="BX45" s="896"/>
      <c r="BY45" s="895"/>
      <c r="BZ45" s="896"/>
      <c r="CA45" s="895"/>
      <c r="CB45" s="896"/>
      <c r="CC45" s="895"/>
      <c r="CD45" s="896"/>
      <c r="CE45" s="895"/>
      <c r="CF45" s="896"/>
      <c r="CG45" s="895"/>
      <c r="CH45" s="896"/>
      <c r="CI45" s="895"/>
      <c r="CJ45" s="896"/>
      <c r="CK45" s="260"/>
      <c r="CO45" s="895"/>
      <c r="CP45" s="896"/>
      <c r="CQ45" s="260"/>
    </row>
    <row r="46" spans="3:95" ht="16.5" customHeight="1">
      <c r="C46" s="791"/>
      <c r="D46" s="1040"/>
      <c r="E46" s="1040"/>
      <c r="F46" s="1040"/>
      <c r="G46" s="1040"/>
      <c r="H46" s="1040"/>
      <c r="I46" s="1040"/>
      <c r="J46" s="1040"/>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040"/>
      <c r="AU46" s="1040"/>
      <c r="AV46" s="1040"/>
      <c r="AW46" s="1040"/>
      <c r="AX46" s="1091"/>
      <c r="AY46" s="227"/>
      <c r="AZ46" s="340"/>
      <c r="BA46" s="409"/>
      <c r="BB46" s="339"/>
      <c r="BC46" s="935"/>
      <c r="BD46" s="889"/>
      <c r="BE46" s="935"/>
      <c r="BF46" s="889"/>
      <c r="BG46" s="935"/>
      <c r="BH46" s="889"/>
      <c r="BI46" s="935"/>
      <c r="BJ46" s="889"/>
      <c r="BK46" s="935"/>
      <c r="BL46" s="889"/>
      <c r="BM46" s="935"/>
      <c r="BN46" s="889"/>
      <c r="BO46" s="935"/>
      <c r="BP46" s="889"/>
      <c r="BQ46" s="935"/>
      <c r="BR46" s="889"/>
      <c r="BS46" s="935"/>
      <c r="BT46" s="889"/>
      <c r="BU46" s="935"/>
      <c r="BV46" s="889"/>
      <c r="BW46" s="935"/>
      <c r="BX46" s="889"/>
      <c r="BY46" s="935"/>
      <c r="BZ46" s="889"/>
      <c r="CA46" s="935"/>
      <c r="CB46" s="889"/>
      <c r="CC46" s="935"/>
      <c r="CD46" s="889"/>
      <c r="CE46" s="935"/>
      <c r="CF46" s="889"/>
      <c r="CG46" s="935"/>
      <c r="CH46" s="889"/>
      <c r="CI46" s="935"/>
      <c r="CJ46" s="889"/>
      <c r="CK46" s="260"/>
      <c r="CO46" s="935"/>
      <c r="CP46" s="889"/>
      <c r="CQ46" s="260"/>
    </row>
    <row r="47" spans="3:95" ht="16.5" customHeight="1">
      <c r="C47" s="791"/>
      <c r="D47" s="1040"/>
      <c r="E47" s="1040"/>
      <c r="F47" s="1040"/>
      <c r="G47" s="1040"/>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c r="AF47" s="1040"/>
      <c r="AG47" s="1040"/>
      <c r="AH47" s="1040"/>
      <c r="AI47" s="1040"/>
      <c r="AJ47" s="1040"/>
      <c r="AK47" s="1040"/>
      <c r="AL47" s="1040"/>
      <c r="AM47" s="1040"/>
      <c r="AN47" s="1040"/>
      <c r="AO47" s="1040"/>
      <c r="AP47" s="1040"/>
      <c r="AQ47" s="1040"/>
      <c r="AR47" s="1040"/>
      <c r="AS47" s="1040"/>
      <c r="AT47" s="1040"/>
      <c r="AU47" s="1040"/>
      <c r="AV47" s="1040"/>
      <c r="AW47" s="1040"/>
      <c r="AX47" s="1091"/>
      <c r="AY47" s="227"/>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O47" s="260"/>
      <c r="CP47" s="260"/>
      <c r="CQ47" s="260"/>
    </row>
    <row r="48" spans="3:95" ht="16.5" customHeight="1">
      <c r="C48" s="791"/>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1091"/>
      <c r="AY48" s="227"/>
      <c r="BA48" s="1095"/>
      <c r="BB48" s="1095"/>
      <c r="BC48" s="1095"/>
      <c r="BD48" s="1095"/>
      <c r="BE48" s="1095"/>
      <c r="BF48" s="1095"/>
      <c r="BG48" s="1095"/>
      <c r="BH48" s="1095"/>
      <c r="BI48" s="1095"/>
      <c r="BJ48" s="1095"/>
      <c r="BK48" s="1095"/>
      <c r="BL48" s="1095"/>
      <c r="BM48" s="1095"/>
      <c r="BN48" s="1095"/>
      <c r="BO48" s="1095"/>
      <c r="BP48" s="1095"/>
      <c r="BQ48" s="1095"/>
      <c r="BR48" s="1095"/>
      <c r="BS48" s="1095"/>
      <c r="BT48" s="1095"/>
      <c r="BU48" s="1095"/>
      <c r="BV48" s="1095"/>
      <c r="BW48" s="1095"/>
      <c r="BX48" s="1095"/>
      <c r="BY48" s="1095"/>
      <c r="BZ48" s="1095"/>
      <c r="CA48" s="1095"/>
      <c r="CB48" s="1095"/>
      <c r="CC48" s="1095"/>
      <c r="CD48" s="1095"/>
      <c r="CE48" s="1095"/>
      <c r="CF48" s="1095"/>
      <c r="CG48" s="1095"/>
      <c r="CH48" s="1095"/>
      <c r="CI48" s="1095"/>
      <c r="CJ48" s="1095"/>
      <c r="CK48" s="1095"/>
      <c r="CO48" s="260"/>
      <c r="CP48" s="260"/>
      <c r="CQ48" s="260"/>
    </row>
    <row r="49" spans="3:95" ht="16.5" customHeight="1">
      <c r="C49" s="791"/>
      <c r="D49" s="1040"/>
      <c r="E49" s="1040"/>
      <c r="F49" s="1040"/>
      <c r="G49" s="1040"/>
      <c r="H49" s="1040"/>
      <c r="I49" s="1040"/>
      <c r="J49" s="1040"/>
      <c r="K49" s="1040"/>
      <c r="L49" s="1040"/>
      <c r="M49" s="1040"/>
      <c r="N49" s="1040"/>
      <c r="O49" s="1040"/>
      <c r="P49" s="1040"/>
      <c r="Q49" s="1040"/>
      <c r="R49" s="1040"/>
      <c r="S49" s="1040"/>
      <c r="T49" s="1040"/>
      <c r="U49" s="1040"/>
      <c r="V49" s="1040"/>
      <c r="W49" s="1040"/>
      <c r="X49" s="1040"/>
      <c r="Y49" s="1040"/>
      <c r="Z49" s="1040"/>
      <c r="AA49" s="1040"/>
      <c r="AB49" s="1040"/>
      <c r="AC49" s="1040"/>
      <c r="AD49" s="1040"/>
      <c r="AE49" s="1040"/>
      <c r="AF49" s="1040"/>
      <c r="AG49" s="1040"/>
      <c r="AH49" s="1040"/>
      <c r="AI49" s="1040"/>
      <c r="AJ49" s="1040"/>
      <c r="AK49" s="1040"/>
      <c r="AL49" s="1040"/>
      <c r="AM49" s="1040"/>
      <c r="AN49" s="1040"/>
      <c r="AO49" s="1040"/>
      <c r="AP49" s="1040"/>
      <c r="AQ49" s="1040"/>
      <c r="AR49" s="1040"/>
      <c r="AS49" s="1040"/>
      <c r="AT49" s="1040"/>
      <c r="AU49" s="1040"/>
      <c r="AV49" s="1040"/>
      <c r="AW49" s="1040"/>
      <c r="AX49" s="1091"/>
      <c r="AY49" s="227"/>
      <c r="BA49" s="1095"/>
      <c r="BB49" s="1095"/>
      <c r="BC49" s="1095"/>
      <c r="BD49" s="1095"/>
      <c r="BE49" s="1095"/>
      <c r="BF49" s="1095"/>
      <c r="BG49" s="1095"/>
      <c r="BH49" s="1095"/>
      <c r="BI49" s="1095"/>
      <c r="BJ49" s="1095"/>
      <c r="BK49" s="1095"/>
      <c r="BL49" s="1095"/>
      <c r="BM49" s="1095"/>
      <c r="BN49" s="1095"/>
      <c r="BO49" s="1095"/>
      <c r="BP49" s="1095"/>
      <c r="BQ49" s="1095"/>
      <c r="BR49" s="1095"/>
      <c r="BS49" s="1095"/>
      <c r="BT49" s="1095"/>
      <c r="BU49" s="1095"/>
      <c r="BV49" s="1095"/>
      <c r="BW49" s="1095"/>
      <c r="BX49" s="1095"/>
      <c r="BY49" s="1095"/>
      <c r="BZ49" s="1095"/>
      <c r="CA49" s="1095"/>
      <c r="CB49" s="1095"/>
      <c r="CC49" s="1095"/>
      <c r="CD49" s="1095"/>
      <c r="CE49" s="1095"/>
      <c r="CF49" s="1095"/>
      <c r="CG49" s="1095"/>
      <c r="CH49" s="1095"/>
      <c r="CI49" s="1095"/>
      <c r="CJ49" s="1095"/>
      <c r="CK49" s="1095"/>
      <c r="CO49" s="260"/>
      <c r="CP49" s="260"/>
      <c r="CQ49" s="260"/>
    </row>
    <row r="50" spans="3:95" ht="16.5" customHeight="1">
      <c r="C50" s="791"/>
      <c r="D50" s="1040"/>
      <c r="E50" s="1040"/>
      <c r="F50" s="1040"/>
      <c r="G50" s="1040"/>
      <c r="H50" s="1040"/>
      <c r="I50" s="1040"/>
      <c r="J50" s="1040"/>
      <c r="K50" s="1040"/>
      <c r="L50" s="1040"/>
      <c r="M50" s="1040"/>
      <c r="N50" s="1040"/>
      <c r="O50" s="1040"/>
      <c r="P50" s="1040"/>
      <c r="Q50" s="1040"/>
      <c r="R50" s="1040"/>
      <c r="S50" s="1040"/>
      <c r="T50" s="1040"/>
      <c r="U50" s="1040"/>
      <c r="V50" s="1040"/>
      <c r="W50" s="1040"/>
      <c r="X50" s="1040"/>
      <c r="Y50" s="1040"/>
      <c r="Z50" s="1040"/>
      <c r="AA50" s="1040"/>
      <c r="AB50" s="1040"/>
      <c r="AC50" s="1040"/>
      <c r="AD50" s="1040"/>
      <c r="AE50" s="1040"/>
      <c r="AF50" s="1040"/>
      <c r="AG50" s="1040"/>
      <c r="AH50" s="1040"/>
      <c r="AI50" s="1040"/>
      <c r="AJ50" s="1040"/>
      <c r="AK50" s="1040"/>
      <c r="AL50" s="1040"/>
      <c r="AM50" s="1040"/>
      <c r="AN50" s="1040"/>
      <c r="AO50" s="1040"/>
      <c r="AP50" s="1040"/>
      <c r="AQ50" s="1040"/>
      <c r="AR50" s="1040"/>
      <c r="AS50" s="1040"/>
      <c r="AT50" s="1040"/>
      <c r="AU50" s="1040"/>
      <c r="AV50" s="1040"/>
      <c r="AW50" s="1040"/>
      <c r="AX50" s="1091"/>
      <c r="AY50" s="227"/>
      <c r="BA50" s="1095"/>
      <c r="BB50" s="1095"/>
      <c r="BC50" s="1095"/>
      <c r="BD50" s="1095"/>
      <c r="BE50" s="1095"/>
      <c r="BF50" s="1095"/>
      <c r="BG50" s="1095"/>
      <c r="BH50" s="1095"/>
      <c r="BI50" s="1095"/>
      <c r="BJ50" s="1095"/>
      <c r="BK50" s="1095"/>
      <c r="BL50" s="1095"/>
      <c r="BM50" s="1095"/>
      <c r="BN50" s="1095"/>
      <c r="BO50" s="1095"/>
      <c r="BP50" s="1095"/>
      <c r="BQ50" s="1095"/>
      <c r="BR50" s="1095"/>
      <c r="BS50" s="1095"/>
      <c r="BT50" s="1095"/>
      <c r="BU50" s="1095"/>
      <c r="BV50" s="1095"/>
      <c r="BW50" s="1095"/>
      <c r="BX50" s="1095"/>
      <c r="BY50" s="1095"/>
      <c r="BZ50" s="1095"/>
      <c r="CA50" s="1095"/>
      <c r="CB50" s="1095"/>
      <c r="CC50" s="1095"/>
      <c r="CD50" s="1095"/>
      <c r="CE50" s="1095"/>
      <c r="CF50" s="1095"/>
      <c r="CG50" s="1095"/>
      <c r="CH50" s="1095"/>
      <c r="CI50" s="1095"/>
      <c r="CJ50" s="1095"/>
      <c r="CK50" s="1095"/>
      <c r="CO50" s="260"/>
      <c r="CP50" s="260"/>
      <c r="CQ50" s="260"/>
    </row>
    <row r="51" spans="3:95" ht="16.5" customHeight="1">
      <c r="C51" s="791"/>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c r="AF51" s="1040"/>
      <c r="AG51" s="1040"/>
      <c r="AH51" s="1040"/>
      <c r="AI51" s="1040"/>
      <c r="AJ51" s="1040"/>
      <c r="AK51" s="1040"/>
      <c r="AL51" s="1040"/>
      <c r="AM51" s="1040"/>
      <c r="AN51" s="1040"/>
      <c r="AO51" s="1040"/>
      <c r="AP51" s="1040"/>
      <c r="AQ51" s="1040"/>
      <c r="AR51" s="1040"/>
      <c r="AS51" s="1040"/>
      <c r="AT51" s="1040"/>
      <c r="AU51" s="1040"/>
      <c r="AV51" s="1040"/>
      <c r="AW51" s="1040"/>
      <c r="AX51" s="1091"/>
      <c r="AY51" s="227"/>
      <c r="BA51" s="1095"/>
      <c r="BB51" s="1095"/>
      <c r="BC51" s="1095"/>
      <c r="BD51" s="1095"/>
      <c r="BE51" s="1095"/>
      <c r="BF51" s="1095"/>
      <c r="BG51" s="1095"/>
      <c r="BH51" s="1095"/>
      <c r="BI51" s="1095"/>
      <c r="BJ51" s="1095"/>
      <c r="BK51" s="1095"/>
      <c r="BL51" s="1095"/>
      <c r="BM51" s="1095"/>
      <c r="BN51" s="1095"/>
      <c r="BO51" s="1095"/>
      <c r="BP51" s="1095"/>
      <c r="BQ51" s="1095"/>
      <c r="BR51" s="1095"/>
      <c r="BS51" s="1095"/>
      <c r="BT51" s="1095"/>
      <c r="BU51" s="1095"/>
      <c r="BV51" s="1095"/>
      <c r="BW51" s="1095"/>
      <c r="BX51" s="1095"/>
      <c r="BY51" s="1095"/>
      <c r="BZ51" s="1095"/>
      <c r="CA51" s="1095"/>
      <c r="CB51" s="1095"/>
      <c r="CC51" s="1095"/>
      <c r="CD51" s="1095"/>
      <c r="CE51" s="1095"/>
      <c r="CF51" s="1095"/>
      <c r="CG51" s="1095"/>
      <c r="CH51" s="1095"/>
      <c r="CI51" s="1095"/>
      <c r="CJ51" s="1095"/>
      <c r="CK51" s="1095"/>
      <c r="CO51" s="260"/>
      <c r="CP51" s="260"/>
      <c r="CQ51" s="260"/>
    </row>
    <row r="52" spans="3:95" ht="16.5" customHeight="1">
      <c r="C52" s="791"/>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c r="AH52" s="1040"/>
      <c r="AI52" s="1040"/>
      <c r="AJ52" s="1040"/>
      <c r="AK52" s="1040"/>
      <c r="AL52" s="1040"/>
      <c r="AM52" s="1040"/>
      <c r="AN52" s="1040"/>
      <c r="AO52" s="1040"/>
      <c r="AP52" s="1040"/>
      <c r="AQ52" s="1040"/>
      <c r="AR52" s="1040"/>
      <c r="AS52" s="1040"/>
      <c r="AT52" s="1040"/>
      <c r="AU52" s="1040"/>
      <c r="AV52" s="1040"/>
      <c r="AW52" s="1040"/>
      <c r="AX52" s="1091"/>
      <c r="AY52" s="227"/>
      <c r="BA52" s="1095"/>
      <c r="BB52" s="1095"/>
      <c r="BC52" s="1095"/>
      <c r="BD52" s="1095"/>
      <c r="BE52" s="1095"/>
      <c r="BF52" s="1095"/>
      <c r="BG52" s="1095"/>
      <c r="BH52" s="1095"/>
      <c r="BI52" s="1095"/>
      <c r="BJ52" s="1095"/>
      <c r="BK52" s="1095"/>
      <c r="BL52" s="1095"/>
      <c r="BM52" s="1095"/>
      <c r="BN52" s="1095"/>
      <c r="BO52" s="1095"/>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O52" s="260"/>
      <c r="CP52" s="260"/>
      <c r="CQ52" s="260"/>
    </row>
    <row r="53" spans="3:95" ht="16.5" customHeight="1">
      <c r="C53" s="791"/>
      <c r="D53" s="1040"/>
      <c r="E53" s="1040"/>
      <c r="F53" s="1040"/>
      <c r="G53" s="1040"/>
      <c r="H53" s="1040"/>
      <c r="I53" s="1040"/>
      <c r="J53" s="1040"/>
      <c r="K53" s="1040"/>
      <c r="L53" s="1040"/>
      <c r="M53" s="1040"/>
      <c r="N53" s="1040"/>
      <c r="O53" s="1040"/>
      <c r="P53" s="1040"/>
      <c r="Q53" s="1040"/>
      <c r="R53" s="1040"/>
      <c r="S53" s="1040"/>
      <c r="T53" s="1040"/>
      <c r="U53" s="1040"/>
      <c r="V53" s="1040"/>
      <c r="W53" s="1040"/>
      <c r="X53" s="1040"/>
      <c r="Y53" s="1040"/>
      <c r="Z53" s="1040"/>
      <c r="AA53" s="1040"/>
      <c r="AB53" s="1040"/>
      <c r="AC53" s="1040"/>
      <c r="AD53" s="1040"/>
      <c r="AE53" s="1040"/>
      <c r="AF53" s="1040"/>
      <c r="AG53" s="1040"/>
      <c r="AH53" s="1040"/>
      <c r="AI53" s="1040"/>
      <c r="AJ53" s="1040"/>
      <c r="AK53" s="1040"/>
      <c r="AL53" s="1040"/>
      <c r="AM53" s="1040"/>
      <c r="AN53" s="1040"/>
      <c r="AO53" s="1040"/>
      <c r="AP53" s="1040"/>
      <c r="AQ53" s="1040"/>
      <c r="AR53" s="1040"/>
      <c r="AS53" s="1040"/>
      <c r="AT53" s="1040"/>
      <c r="AU53" s="1040"/>
      <c r="AV53" s="1040"/>
      <c r="AW53" s="1040"/>
      <c r="AX53" s="1091"/>
      <c r="AY53" s="227"/>
      <c r="BA53" s="1095"/>
      <c r="BB53" s="1095"/>
      <c r="BC53" s="1095"/>
      <c r="BD53" s="1095"/>
      <c r="BE53" s="1095"/>
      <c r="BF53" s="1095"/>
      <c r="BG53" s="1095"/>
      <c r="BH53" s="1095"/>
      <c r="BI53" s="1095"/>
      <c r="BJ53" s="1095"/>
      <c r="BK53" s="1095"/>
      <c r="BL53" s="1095"/>
      <c r="BM53" s="1095"/>
      <c r="BN53" s="1095"/>
      <c r="BO53" s="1095"/>
      <c r="BP53" s="1095"/>
      <c r="BQ53" s="1095"/>
      <c r="BR53" s="1095"/>
      <c r="BS53" s="1095"/>
      <c r="BT53" s="1095"/>
      <c r="BU53" s="1095"/>
      <c r="BV53" s="1095"/>
      <c r="BW53" s="1095"/>
      <c r="BX53" s="1095"/>
      <c r="BY53" s="1095"/>
      <c r="BZ53" s="1095"/>
      <c r="CA53" s="1095"/>
      <c r="CB53" s="1095"/>
      <c r="CC53" s="1095"/>
      <c r="CD53" s="1095"/>
      <c r="CE53" s="1095"/>
      <c r="CF53" s="1095"/>
      <c r="CG53" s="1095"/>
      <c r="CH53" s="1095"/>
      <c r="CI53" s="1095"/>
      <c r="CJ53" s="1095"/>
      <c r="CK53" s="1095"/>
      <c r="CO53" s="260"/>
      <c r="CP53" s="260"/>
      <c r="CQ53" s="260"/>
    </row>
    <row r="54" spans="3:95" ht="16.5" customHeight="1">
      <c r="C54" s="791"/>
      <c r="D54" s="1040"/>
      <c r="E54" s="1040"/>
      <c r="F54" s="1040"/>
      <c r="G54" s="1040"/>
      <c r="H54" s="1040"/>
      <c r="I54" s="1040"/>
      <c r="J54" s="1040"/>
      <c r="K54" s="1040"/>
      <c r="L54" s="1040"/>
      <c r="M54" s="1040"/>
      <c r="N54" s="1040"/>
      <c r="O54" s="1040"/>
      <c r="P54" s="1040"/>
      <c r="Q54" s="1040"/>
      <c r="R54" s="1040"/>
      <c r="S54" s="1040"/>
      <c r="T54" s="1040"/>
      <c r="U54" s="1040"/>
      <c r="V54" s="1040"/>
      <c r="W54" s="1040"/>
      <c r="X54" s="1040"/>
      <c r="Y54" s="1040"/>
      <c r="Z54" s="1040"/>
      <c r="AA54" s="1040"/>
      <c r="AB54" s="1040"/>
      <c r="AC54" s="1040"/>
      <c r="AD54" s="1040"/>
      <c r="AE54" s="1040"/>
      <c r="AF54" s="1040"/>
      <c r="AG54" s="1040"/>
      <c r="AH54" s="1040"/>
      <c r="AI54" s="1040"/>
      <c r="AJ54" s="1040"/>
      <c r="AK54" s="1040"/>
      <c r="AL54" s="1040"/>
      <c r="AM54" s="1040"/>
      <c r="AN54" s="1040"/>
      <c r="AO54" s="1040"/>
      <c r="AP54" s="1040"/>
      <c r="AQ54" s="1040"/>
      <c r="AR54" s="1040"/>
      <c r="AS54" s="1040"/>
      <c r="AT54" s="1040"/>
      <c r="AU54" s="1040"/>
      <c r="AV54" s="1040"/>
      <c r="AW54" s="1040"/>
      <c r="AX54" s="1091"/>
      <c r="AY54" s="227"/>
      <c r="BA54" s="1095"/>
      <c r="BB54" s="1095"/>
      <c r="BC54" s="1095"/>
      <c r="BD54" s="1095"/>
      <c r="BE54" s="1095"/>
      <c r="BF54" s="1095"/>
      <c r="BG54" s="1095"/>
      <c r="BH54" s="1095"/>
      <c r="BI54" s="1095"/>
      <c r="BJ54" s="1095"/>
      <c r="BK54" s="1095"/>
      <c r="BL54" s="1095"/>
      <c r="BM54" s="1095"/>
      <c r="BN54" s="1095"/>
      <c r="BO54" s="1095"/>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O54" s="260"/>
      <c r="CP54" s="260"/>
      <c r="CQ54" s="260"/>
    </row>
    <row r="55" spans="3:95" ht="16.5" customHeight="1">
      <c r="C55" s="791"/>
      <c r="D55" s="1040"/>
      <c r="E55" s="1040"/>
      <c r="F55" s="1040"/>
      <c r="G55" s="1040"/>
      <c r="H55" s="1040"/>
      <c r="I55" s="1040"/>
      <c r="J55" s="1040"/>
      <c r="K55" s="1040"/>
      <c r="L55" s="1040"/>
      <c r="M55" s="1040"/>
      <c r="N55" s="1040"/>
      <c r="O55" s="1040"/>
      <c r="P55" s="1040"/>
      <c r="Q55" s="1040"/>
      <c r="R55" s="1040"/>
      <c r="S55" s="1040"/>
      <c r="T55" s="1040"/>
      <c r="U55" s="1040"/>
      <c r="V55" s="1040"/>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91"/>
      <c r="AY55" s="227"/>
      <c r="BA55" s="1095"/>
      <c r="BB55" s="1095"/>
      <c r="BC55" s="1095"/>
      <c r="BD55" s="1095"/>
      <c r="BE55" s="1095"/>
      <c r="BF55" s="1095"/>
      <c r="BG55" s="1095"/>
      <c r="BH55" s="1095"/>
      <c r="BI55" s="1095"/>
      <c r="BJ55" s="1095"/>
      <c r="BK55" s="1095"/>
      <c r="BL55" s="1095"/>
      <c r="BM55" s="1095"/>
      <c r="BN55" s="1095"/>
      <c r="BO55" s="1095"/>
      <c r="BP55" s="1095"/>
      <c r="BQ55" s="1095"/>
      <c r="BR55" s="1095"/>
      <c r="BS55" s="1095"/>
      <c r="BT55" s="1095"/>
      <c r="BU55" s="1095"/>
      <c r="BV55" s="1095"/>
      <c r="BW55" s="1095"/>
      <c r="BX55" s="1095"/>
      <c r="BY55" s="1095"/>
      <c r="BZ55" s="1095"/>
      <c r="CA55" s="1095"/>
      <c r="CB55" s="1095"/>
      <c r="CC55" s="1095"/>
      <c r="CD55" s="1095"/>
      <c r="CE55" s="1095"/>
      <c r="CF55" s="1095"/>
      <c r="CG55" s="1095"/>
      <c r="CH55" s="1095"/>
      <c r="CI55" s="1095"/>
      <c r="CJ55" s="1095"/>
      <c r="CK55" s="1095"/>
      <c r="CO55" s="260"/>
      <c r="CP55" s="260"/>
      <c r="CQ55" s="260"/>
    </row>
    <row r="56" spans="3:95" ht="16.5" customHeight="1">
      <c r="C56" s="791"/>
      <c r="D56" s="1040"/>
      <c r="E56" s="1040"/>
      <c r="F56" s="1040"/>
      <c r="G56" s="1040"/>
      <c r="H56" s="1040"/>
      <c r="I56" s="1040"/>
      <c r="J56" s="1040"/>
      <c r="K56" s="1040"/>
      <c r="L56" s="1040"/>
      <c r="M56" s="1040"/>
      <c r="N56" s="1040"/>
      <c r="O56" s="1040"/>
      <c r="P56" s="1040"/>
      <c r="Q56" s="1040"/>
      <c r="R56" s="1040"/>
      <c r="S56" s="1040"/>
      <c r="T56" s="1040"/>
      <c r="U56" s="1040"/>
      <c r="V56" s="1040"/>
      <c r="W56" s="1040"/>
      <c r="X56" s="1040"/>
      <c r="Y56" s="1040"/>
      <c r="Z56" s="1040"/>
      <c r="AA56" s="1040"/>
      <c r="AB56" s="1040"/>
      <c r="AC56" s="1040"/>
      <c r="AD56" s="1040"/>
      <c r="AE56" s="1040"/>
      <c r="AF56" s="1040"/>
      <c r="AG56" s="1040"/>
      <c r="AH56" s="1040"/>
      <c r="AI56" s="1040"/>
      <c r="AJ56" s="1040"/>
      <c r="AK56" s="1040"/>
      <c r="AL56" s="1040"/>
      <c r="AM56" s="1040"/>
      <c r="AN56" s="1040"/>
      <c r="AO56" s="1040"/>
      <c r="AP56" s="1040"/>
      <c r="AQ56" s="1040"/>
      <c r="AR56" s="1040"/>
      <c r="AS56" s="1040"/>
      <c r="AT56" s="1040"/>
      <c r="AU56" s="1040"/>
      <c r="AV56" s="1040"/>
      <c r="AW56" s="1040"/>
      <c r="AX56" s="1091"/>
      <c r="AY56" s="227"/>
      <c r="BA56" s="1095"/>
      <c r="BB56" s="1095"/>
      <c r="BC56" s="1095"/>
      <c r="BD56" s="1095"/>
      <c r="BE56" s="1095"/>
      <c r="BF56" s="1095"/>
      <c r="BG56" s="1095"/>
      <c r="BH56" s="1095"/>
      <c r="BI56" s="1095"/>
      <c r="BJ56" s="1095"/>
      <c r="BK56" s="1095"/>
      <c r="BL56" s="1095"/>
      <c r="BM56" s="1095"/>
      <c r="BN56" s="1095"/>
      <c r="BO56" s="1095"/>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O56" s="260"/>
      <c r="CP56" s="260"/>
      <c r="CQ56" s="260"/>
    </row>
    <row r="57" spans="3:95" ht="16.5" customHeight="1">
      <c r="C57" s="791"/>
      <c r="D57" s="1040"/>
      <c r="E57" s="1040"/>
      <c r="F57" s="1040"/>
      <c r="G57" s="1040"/>
      <c r="H57" s="1040"/>
      <c r="I57" s="1040"/>
      <c r="J57" s="1040"/>
      <c r="K57" s="1040"/>
      <c r="L57" s="1040"/>
      <c r="M57" s="1040"/>
      <c r="N57" s="1040"/>
      <c r="O57" s="1040"/>
      <c r="P57" s="1040"/>
      <c r="Q57" s="1040"/>
      <c r="R57" s="1040"/>
      <c r="S57" s="1040"/>
      <c r="T57" s="1040"/>
      <c r="U57" s="1040"/>
      <c r="V57" s="1040"/>
      <c r="W57" s="1040"/>
      <c r="X57" s="1040"/>
      <c r="Y57" s="1040"/>
      <c r="Z57" s="1040"/>
      <c r="AA57" s="1040"/>
      <c r="AB57" s="1040"/>
      <c r="AC57" s="1040"/>
      <c r="AD57" s="1040"/>
      <c r="AE57" s="1040"/>
      <c r="AF57" s="1040"/>
      <c r="AG57" s="1040"/>
      <c r="AH57" s="1040"/>
      <c r="AI57" s="1040"/>
      <c r="AJ57" s="1040"/>
      <c r="AK57" s="1040"/>
      <c r="AL57" s="1040"/>
      <c r="AM57" s="1040"/>
      <c r="AN57" s="1040"/>
      <c r="AO57" s="1040"/>
      <c r="AP57" s="1040"/>
      <c r="AQ57" s="1040"/>
      <c r="AR57" s="1040"/>
      <c r="AS57" s="1040"/>
      <c r="AT57" s="1040"/>
      <c r="AU57" s="1040"/>
      <c r="AV57" s="1040"/>
      <c r="AW57" s="1040"/>
      <c r="AX57" s="1091"/>
      <c r="AY57" s="227"/>
      <c r="BA57" s="1095"/>
      <c r="BB57" s="1095"/>
      <c r="BC57" s="1095"/>
      <c r="BD57" s="1095"/>
      <c r="BE57" s="1095"/>
      <c r="BF57" s="1095"/>
      <c r="BG57" s="1095"/>
      <c r="BH57" s="1095"/>
      <c r="BI57" s="1095"/>
      <c r="BJ57" s="1095"/>
      <c r="BK57" s="1095"/>
      <c r="BL57" s="1095"/>
      <c r="BM57" s="1095"/>
      <c r="BN57" s="1095"/>
      <c r="BO57" s="1095"/>
      <c r="BP57" s="1095"/>
      <c r="BQ57" s="1095"/>
      <c r="BR57" s="1095"/>
      <c r="BS57" s="1095"/>
      <c r="BT57" s="1095"/>
      <c r="BU57" s="1095"/>
      <c r="BV57" s="1095"/>
      <c r="BW57" s="1095"/>
      <c r="BX57" s="1095"/>
      <c r="BY57" s="1095"/>
      <c r="BZ57" s="1095"/>
      <c r="CA57" s="1095"/>
      <c r="CB57" s="1095"/>
      <c r="CC57" s="1095"/>
      <c r="CD57" s="1095"/>
      <c r="CE57" s="1095"/>
      <c r="CF57" s="1095"/>
      <c r="CG57" s="1095"/>
      <c r="CH57" s="1095"/>
      <c r="CI57" s="1095"/>
      <c r="CJ57" s="1095"/>
      <c r="CK57" s="1095"/>
      <c r="CO57" s="260"/>
      <c r="CP57" s="260"/>
      <c r="CQ57" s="260"/>
    </row>
    <row r="58" spans="3:95" ht="16.5" customHeight="1">
      <c r="C58" s="791"/>
      <c r="D58" s="1040"/>
      <c r="E58" s="1040"/>
      <c r="F58" s="1040"/>
      <c r="G58" s="1040"/>
      <c r="H58" s="1040"/>
      <c r="I58" s="1040"/>
      <c r="J58" s="1040"/>
      <c r="K58" s="1040"/>
      <c r="L58" s="1040"/>
      <c r="M58" s="1040"/>
      <c r="N58" s="1040"/>
      <c r="O58" s="1040"/>
      <c r="P58" s="1040"/>
      <c r="Q58" s="1040"/>
      <c r="R58" s="1040"/>
      <c r="S58" s="1040"/>
      <c r="T58" s="1040"/>
      <c r="U58" s="1040"/>
      <c r="V58" s="1040"/>
      <c r="W58" s="1040"/>
      <c r="X58" s="1040"/>
      <c r="Y58" s="1040"/>
      <c r="Z58" s="1040"/>
      <c r="AA58" s="1040"/>
      <c r="AB58" s="1040"/>
      <c r="AC58" s="1040"/>
      <c r="AD58" s="1040"/>
      <c r="AE58" s="1040"/>
      <c r="AF58" s="1040"/>
      <c r="AG58" s="1040"/>
      <c r="AH58" s="1040"/>
      <c r="AI58" s="1040"/>
      <c r="AJ58" s="1040"/>
      <c r="AK58" s="1040"/>
      <c r="AL58" s="1040"/>
      <c r="AM58" s="1040"/>
      <c r="AN58" s="1040"/>
      <c r="AO58" s="1040"/>
      <c r="AP58" s="1040"/>
      <c r="AQ58" s="1040"/>
      <c r="AR58" s="1040"/>
      <c r="AS58" s="1040"/>
      <c r="AT58" s="1040"/>
      <c r="AU58" s="1040"/>
      <c r="AV58" s="1040"/>
      <c r="AW58" s="1040"/>
      <c r="AX58" s="1091"/>
      <c r="AY58" s="227"/>
      <c r="BA58" s="1095"/>
      <c r="BB58" s="1095"/>
      <c r="BC58" s="1095"/>
      <c r="BD58" s="1095"/>
      <c r="BE58" s="1095"/>
      <c r="BF58" s="1095"/>
      <c r="BG58" s="1095"/>
      <c r="BH58" s="1095"/>
      <c r="BI58" s="1095"/>
      <c r="BJ58" s="1095"/>
      <c r="BK58" s="1095"/>
      <c r="BL58" s="1095"/>
      <c r="BM58" s="1095"/>
      <c r="BN58" s="1095"/>
      <c r="BO58" s="1095"/>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O58" s="260"/>
      <c r="CP58" s="260"/>
      <c r="CQ58" s="260"/>
    </row>
    <row r="59" spans="3:95" ht="12.75" thickBot="1">
      <c r="C59" s="792"/>
      <c r="D59" s="1089"/>
      <c r="E59" s="1089"/>
      <c r="F59" s="1089"/>
      <c r="G59" s="1089"/>
      <c r="H59" s="1089"/>
      <c r="I59" s="1089"/>
      <c r="J59" s="1089"/>
      <c r="K59" s="1089"/>
      <c r="L59" s="1089"/>
      <c r="M59" s="1089"/>
      <c r="N59" s="1089"/>
      <c r="O59" s="1089"/>
      <c r="P59" s="1089"/>
      <c r="Q59" s="1089"/>
      <c r="R59" s="1089"/>
      <c r="S59" s="1089"/>
      <c r="T59" s="1089"/>
      <c r="U59" s="1089"/>
      <c r="V59" s="1089"/>
      <c r="W59" s="1089"/>
      <c r="X59" s="1089"/>
      <c r="Y59" s="1089"/>
      <c r="Z59" s="1089"/>
      <c r="AA59" s="1089"/>
      <c r="AB59" s="1089"/>
      <c r="AC59" s="1089"/>
      <c r="AD59" s="1089"/>
      <c r="AE59" s="1089"/>
      <c r="AF59" s="1089"/>
      <c r="AG59" s="1089"/>
      <c r="AH59" s="1089"/>
      <c r="AI59" s="1089"/>
      <c r="AJ59" s="1089"/>
      <c r="AK59" s="1089"/>
      <c r="AL59" s="1089"/>
      <c r="AM59" s="1089"/>
      <c r="AN59" s="1089"/>
      <c r="AO59" s="1089"/>
      <c r="AP59" s="1089"/>
      <c r="AQ59" s="1089"/>
      <c r="AR59" s="1089"/>
      <c r="AS59" s="1089"/>
      <c r="AT59" s="1089"/>
      <c r="AU59" s="1089"/>
      <c r="AV59" s="1089"/>
      <c r="AW59" s="1089"/>
      <c r="AX59" s="1090"/>
      <c r="AY59" s="226"/>
      <c r="BA59" s="1100"/>
      <c r="BB59" s="1100"/>
      <c r="BC59" s="1100"/>
      <c r="BD59" s="1100"/>
      <c r="BE59" s="1100"/>
      <c r="BF59" s="1100"/>
      <c r="BG59" s="1100"/>
      <c r="BH59" s="1100"/>
      <c r="BI59" s="1100"/>
      <c r="BJ59" s="1100"/>
      <c r="BK59" s="1100"/>
      <c r="BL59" s="1100"/>
      <c r="BM59" s="1100"/>
      <c r="BN59" s="1100"/>
      <c r="BO59" s="1100"/>
      <c r="BP59" s="1100"/>
      <c r="BQ59" s="1100"/>
      <c r="BR59" s="1100"/>
      <c r="BS59" s="1100"/>
      <c r="BT59" s="1100"/>
      <c r="BU59" s="1100"/>
      <c r="BV59" s="1100"/>
      <c r="BW59" s="1100"/>
      <c r="BX59" s="1100"/>
      <c r="BY59" s="1100"/>
      <c r="BZ59" s="1100"/>
      <c r="CA59" s="1100"/>
      <c r="CB59" s="1100"/>
      <c r="CC59" s="1100"/>
      <c r="CD59" s="1100"/>
      <c r="CE59" s="1100"/>
      <c r="CF59" s="1100"/>
      <c r="CG59" s="1100"/>
      <c r="CH59" s="1100"/>
      <c r="CI59" s="1100"/>
      <c r="CJ59" s="1100"/>
      <c r="CK59" s="1100"/>
      <c r="CO59" s="260"/>
      <c r="CP59" s="260"/>
      <c r="CQ59" s="260"/>
    </row>
  </sheetData>
  <sheetProtection sheet="1" formatCells="0" formatColumns="0" formatRows="0" insertColumns="0"/>
  <mergeCells count="47">
    <mergeCell ref="BA59:CK59"/>
    <mergeCell ref="BA53:CK53"/>
    <mergeCell ref="BA54:CK54"/>
    <mergeCell ref="BA55:CK55"/>
    <mergeCell ref="BA56:CK56"/>
    <mergeCell ref="BA57:CK57"/>
    <mergeCell ref="BA58:CK58"/>
    <mergeCell ref="BA49:CK49"/>
    <mergeCell ref="BA50:CK50"/>
    <mergeCell ref="BA51:CK51"/>
    <mergeCell ref="BA52:CK52"/>
    <mergeCell ref="D41:AX41"/>
    <mergeCell ref="D42:AX42"/>
    <mergeCell ref="D52:AX52"/>
    <mergeCell ref="CC4:CD4"/>
    <mergeCell ref="BA47:CK47"/>
    <mergeCell ref="D50:AX50"/>
    <mergeCell ref="D51:AX51"/>
    <mergeCell ref="D30:AW30"/>
    <mergeCell ref="C6:AQ6"/>
    <mergeCell ref="D36:AX36"/>
    <mergeCell ref="AN35:AP35"/>
    <mergeCell ref="D40:AX40"/>
    <mergeCell ref="BA48:CK48"/>
    <mergeCell ref="C1:E1"/>
    <mergeCell ref="C4:AQ4"/>
    <mergeCell ref="D33:AQ33"/>
    <mergeCell ref="D29:AW29"/>
    <mergeCell ref="D39:AX39"/>
    <mergeCell ref="D31:AW31"/>
    <mergeCell ref="D37:AX37"/>
    <mergeCell ref="D38:AX38"/>
    <mergeCell ref="K3:AC3"/>
    <mergeCell ref="D53:AX53"/>
    <mergeCell ref="D43:AX43"/>
    <mergeCell ref="D44:AX44"/>
    <mergeCell ref="D45:AX45"/>
    <mergeCell ref="D46:AX46"/>
    <mergeCell ref="D47:AX47"/>
    <mergeCell ref="D48:AX48"/>
    <mergeCell ref="D49:AX49"/>
    <mergeCell ref="D59:AX59"/>
    <mergeCell ref="D55:AX55"/>
    <mergeCell ref="D56:AX56"/>
    <mergeCell ref="D57:AX57"/>
    <mergeCell ref="D58:AX58"/>
    <mergeCell ref="D54:AX54"/>
  </mergeCells>
  <conditionalFormatting sqref="BE9:CS26">
    <cfRule type="containsText" priority="2" dxfId="16" operator="containsText" stopIfTrue="1" text="&gt;">
      <formula>NOT(ISERROR(SEARCH("&gt;",BE9)))</formula>
    </cfRule>
  </conditionalFormatting>
  <conditionalFormatting sqref="BC32:CS41">
    <cfRule type="containsText" priority="1" dxfId="16" operator="containsText" stopIfTrue="1" text="&gt;">
      <formula>NOT(ISERROR(SEARCH("&gt;",BC32)))</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B49"/>
  <sheetViews>
    <sheetView showGridLines="0" zoomScale="80" zoomScaleNormal="80" zoomScalePageLayoutView="40" workbookViewId="0" topLeftCell="C1">
      <selection activeCell="F9" sqref="F9"/>
    </sheetView>
  </sheetViews>
  <sheetFormatPr defaultColWidth="8.8515625" defaultRowHeight="12.75"/>
  <cols>
    <col min="1" max="1" width="6.8515625" style="368" hidden="1" customWidth="1"/>
    <col min="2" max="2" width="9.421875" style="336" hidden="1" customWidth="1"/>
    <col min="3" max="3" width="7.140625" style="0" customWidth="1"/>
    <col min="4" max="4" width="23.421875" style="0" customWidth="1"/>
    <col min="5" max="5" width="5.140625" style="0" customWidth="1"/>
    <col min="6" max="6" width="6.8515625" style="0" customWidth="1"/>
    <col min="7" max="7" width="1.421875" style="175" customWidth="1"/>
    <col min="8" max="8" width="6.8515625" style="141" customWidth="1"/>
    <col min="9" max="9" width="1.421875" style="175" customWidth="1"/>
    <col min="10" max="10" width="6.8515625" style="141" customWidth="1"/>
    <col min="11" max="11" width="1.421875" style="175" customWidth="1"/>
    <col min="12" max="12" width="6.8515625" style="141" customWidth="1"/>
    <col min="13" max="13" width="1.421875" style="175" customWidth="1"/>
    <col min="14" max="14" width="6.8515625" style="141" customWidth="1"/>
    <col min="15" max="15" width="1.421875" style="175" customWidth="1"/>
    <col min="16" max="16" width="6.8515625" style="141" customWidth="1"/>
    <col min="17" max="17" width="2.421875" style="175" customWidth="1"/>
    <col min="18" max="18" width="6.8515625" style="141" customWidth="1"/>
    <col min="19" max="19" width="1.421875" style="175" customWidth="1"/>
    <col min="20" max="20" width="6.8515625" style="141" customWidth="1"/>
    <col min="21" max="21" width="1.421875" style="175" customWidth="1"/>
    <col min="22" max="22" width="6.8515625" style="141" customWidth="1"/>
    <col min="23" max="23" width="2.421875" style="175" customWidth="1"/>
    <col min="24" max="24" width="6.8515625" style="141" customWidth="1"/>
    <col min="25" max="25" width="1.421875" style="175" customWidth="1"/>
    <col min="26" max="26" width="6.8515625" style="141" customWidth="1"/>
    <col min="27" max="27" width="1.421875" style="540" customWidth="1"/>
    <col min="28" max="28" width="6.8515625" style="141" customWidth="1"/>
    <col min="29" max="29" width="1.421875" style="540" customWidth="1"/>
    <col min="30" max="30" width="6.8515625" style="141" customWidth="1"/>
    <col min="31" max="31" width="1.421875" style="540" customWidth="1"/>
    <col min="32" max="32" width="6.8515625" style="141" customWidth="1"/>
    <col min="33" max="33" width="1.421875" style="540" customWidth="1"/>
    <col min="34" max="34" width="6.8515625" style="141" customWidth="1"/>
    <col min="35" max="35" width="1.421875" style="540" customWidth="1"/>
    <col min="36" max="36" width="6.8515625" style="175" customWidth="1"/>
    <col min="37" max="37" width="1.421875" style="540" customWidth="1"/>
    <col min="38" max="38" width="6.8515625" style="175" customWidth="1"/>
    <col min="39" max="39" width="1.421875" style="540" customWidth="1"/>
    <col min="40" max="40" width="6.8515625" style="141" customWidth="1"/>
    <col min="41" max="41" width="1.421875" style="540" customWidth="1"/>
    <col min="42" max="42" width="6.8515625" style="141" customWidth="1"/>
    <col min="43" max="43" width="1.421875" style="540" customWidth="1"/>
    <col min="44" max="44" width="6.8515625" style="175" customWidth="1"/>
    <col min="45" max="45" width="1.421875" style="540" customWidth="1"/>
    <col min="46" max="46" width="6.8515625" style="175" customWidth="1"/>
    <col min="47" max="47" width="1.421875" style="540" customWidth="1"/>
    <col min="48" max="48" width="6.8515625" style="175" customWidth="1"/>
    <col min="49" max="49" width="1.421875" style="540" customWidth="1"/>
    <col min="50" max="50" width="1.1484375" style="175" customWidth="1"/>
    <col min="51" max="51" width="6.421875" style="260" customWidth="1"/>
    <col min="52" max="52" width="29.421875" style="260" customWidth="1"/>
    <col min="53" max="54" width="5.57421875" style="260" customWidth="1"/>
    <col min="55" max="55" width="1.421875" style="816" customWidth="1"/>
    <col min="56" max="56" width="5.57421875" style="301" customWidth="1"/>
    <col min="57" max="57" width="1.421875" style="816" customWidth="1"/>
    <col min="58" max="58" width="5.57421875" style="301" customWidth="1"/>
    <col min="59" max="59" width="1.421875" style="816" customWidth="1"/>
    <col min="60" max="60" width="5.57421875" style="301" customWidth="1"/>
    <col min="61" max="61" width="1.421875" style="816" customWidth="1"/>
    <col min="62" max="62" width="5.57421875" style="301" customWidth="1"/>
    <col min="63" max="63" width="1.421875" style="816" customWidth="1"/>
    <col min="64" max="64" width="5.57421875" style="301" customWidth="1"/>
    <col min="65" max="65" width="1.421875" style="816" customWidth="1"/>
    <col min="66" max="66" width="5.57421875" style="301" customWidth="1"/>
    <col min="67" max="67" width="1.421875" style="816" customWidth="1"/>
    <col min="68" max="68" width="5.57421875" style="301" customWidth="1"/>
    <col min="69" max="69" width="1.421875" style="816" customWidth="1"/>
    <col min="70" max="70" width="5.57421875" style="301" customWidth="1"/>
    <col min="71" max="71" width="1.421875" style="816" customWidth="1"/>
    <col min="72" max="72" width="5.57421875" style="301" customWidth="1"/>
    <col min="73" max="73" width="1.421875" style="816" customWidth="1"/>
    <col min="74" max="74" width="5.57421875" style="301" customWidth="1"/>
    <col min="75" max="75" width="1.421875" style="816" customWidth="1"/>
    <col min="76" max="76" width="5.57421875" style="301" customWidth="1"/>
    <col min="77" max="77" width="1.421875" style="816" customWidth="1"/>
    <col min="78" max="78" width="5.57421875" style="301" customWidth="1"/>
    <col min="79" max="79" width="1.421875" style="816" customWidth="1"/>
    <col min="80" max="80" width="5.57421875" style="301" customWidth="1"/>
    <col min="81" max="81" width="1.421875" style="816" customWidth="1"/>
    <col min="82" max="82" width="5.57421875" style="301" customWidth="1"/>
    <col min="83" max="83" width="1.421875" style="816" customWidth="1"/>
    <col min="84" max="84" width="5.57421875" style="301" customWidth="1"/>
    <col min="85" max="85" width="1.421875" style="816" customWidth="1"/>
    <col min="86" max="86" width="5.57421875" style="301" customWidth="1"/>
    <col min="87" max="87" width="1.421875" style="816" customWidth="1"/>
    <col min="88" max="88" width="5.57421875" style="260" customWidth="1"/>
    <col min="89" max="89" width="1.421875" style="260" customWidth="1"/>
    <col min="90" max="90" width="5.57421875" style="260" customWidth="1"/>
    <col min="91" max="91" width="1.421875" style="260" customWidth="1"/>
    <col min="92" max="92" width="5.57421875" style="301" customWidth="1"/>
    <col min="93" max="93" width="1.421875" style="816" customWidth="1"/>
    <col min="94" max="94" width="5.57421875" style="260" customWidth="1"/>
    <col min="95" max="95" width="1.421875" style="260" customWidth="1"/>
    <col min="96" max="96" width="5.57421875" style="301" customWidth="1"/>
    <col min="97" max="97" width="1.421875" style="816" customWidth="1"/>
  </cols>
  <sheetData>
    <row r="1" spans="2:96" ht="15" customHeight="1">
      <c r="B1" s="336">
        <v>0</v>
      </c>
      <c r="C1" s="121" t="s">
        <v>111</v>
      </c>
      <c r="D1" s="121"/>
      <c r="E1" s="121"/>
      <c r="F1" s="59"/>
      <c r="G1" s="171"/>
      <c r="H1" s="136"/>
      <c r="I1" s="171"/>
      <c r="J1" s="136"/>
      <c r="K1" s="171"/>
      <c r="L1" s="136"/>
      <c r="M1" s="171"/>
      <c r="N1" s="136"/>
      <c r="O1" s="171"/>
      <c r="P1" s="136"/>
      <c r="Q1" s="171"/>
      <c r="R1" s="136"/>
      <c r="S1" s="171"/>
      <c r="T1" s="136"/>
      <c r="U1" s="171"/>
      <c r="V1" s="136"/>
      <c r="W1" s="171"/>
      <c r="X1" s="136"/>
      <c r="Y1" s="171"/>
      <c r="Z1" s="136"/>
      <c r="AA1" s="533"/>
      <c r="AB1" s="136"/>
      <c r="AC1" s="533"/>
      <c r="AD1" s="136"/>
      <c r="AE1" s="533"/>
      <c r="AF1" s="136"/>
      <c r="AG1" s="533"/>
      <c r="AH1" s="136"/>
      <c r="AI1" s="533"/>
      <c r="AJ1" s="171"/>
      <c r="AK1" s="533"/>
      <c r="AL1" s="171"/>
      <c r="AM1" s="533"/>
      <c r="AN1" s="136"/>
      <c r="AO1" s="541"/>
      <c r="AP1" s="136"/>
      <c r="AQ1" s="541"/>
      <c r="AR1" s="177"/>
      <c r="AS1" s="541"/>
      <c r="AT1" s="177"/>
      <c r="AU1" s="541"/>
      <c r="AV1" s="177"/>
      <c r="AW1" s="541"/>
      <c r="AX1" s="177"/>
      <c r="AY1" s="846" t="s">
        <v>70</v>
      </c>
      <c r="AZ1" s="936"/>
      <c r="BA1" s="902"/>
      <c r="BB1" s="902"/>
      <c r="BC1" s="937"/>
      <c r="BD1" s="871"/>
      <c r="BE1" s="937"/>
      <c r="BF1" s="871"/>
      <c r="BG1" s="937"/>
      <c r="BH1" s="871"/>
      <c r="BI1" s="937"/>
      <c r="BJ1" s="871"/>
      <c r="BK1" s="937"/>
      <c r="BL1" s="871"/>
      <c r="BM1" s="937"/>
      <c r="BN1" s="871"/>
      <c r="BO1" s="937"/>
      <c r="BP1" s="871"/>
      <c r="BQ1" s="937"/>
      <c r="BR1" s="871"/>
      <c r="BS1" s="937"/>
      <c r="BT1" s="871"/>
      <c r="BU1" s="937"/>
      <c r="BV1" s="871"/>
      <c r="BW1" s="937"/>
      <c r="BX1" s="871"/>
      <c r="BY1" s="937"/>
      <c r="BZ1" s="871"/>
      <c r="CA1" s="937"/>
      <c r="CB1" s="871"/>
      <c r="CC1" s="937"/>
      <c r="CD1" s="871"/>
      <c r="CE1" s="937"/>
      <c r="CF1" s="871"/>
      <c r="CH1" s="871"/>
      <c r="CN1" s="871"/>
      <c r="CR1" s="871"/>
    </row>
    <row r="2" spans="3:97" ht="12">
      <c r="C2" s="60"/>
      <c r="D2" s="60"/>
      <c r="E2" s="61"/>
      <c r="F2" s="61"/>
      <c r="G2" s="172"/>
      <c r="H2" s="137"/>
      <c r="I2" s="172"/>
      <c r="J2" s="137"/>
      <c r="K2" s="172"/>
      <c r="L2" s="137"/>
      <c r="M2" s="172"/>
      <c r="N2" s="137"/>
      <c r="O2" s="172"/>
      <c r="P2" s="137"/>
      <c r="Q2" s="172"/>
      <c r="R2" s="137"/>
      <c r="S2" s="172"/>
      <c r="T2" s="137"/>
      <c r="U2" s="172"/>
      <c r="V2" s="137"/>
      <c r="W2" s="172"/>
      <c r="X2" s="137"/>
      <c r="Y2" s="172"/>
      <c r="Z2" s="137"/>
      <c r="AA2" s="534"/>
      <c r="AB2" s="137"/>
      <c r="AC2" s="534"/>
      <c r="AD2" s="137"/>
      <c r="AE2" s="534"/>
      <c r="AF2" s="137"/>
      <c r="AG2" s="534"/>
      <c r="AH2" s="137"/>
      <c r="AI2" s="534"/>
      <c r="AJ2" s="172"/>
      <c r="AK2" s="534"/>
      <c r="AL2" s="172"/>
      <c r="AM2" s="534"/>
      <c r="AN2" s="137"/>
      <c r="AO2" s="542"/>
      <c r="AP2" s="137"/>
      <c r="AQ2" s="542"/>
      <c r="AR2" s="178"/>
      <c r="AS2" s="542"/>
      <c r="AT2" s="178"/>
      <c r="AU2" s="542"/>
      <c r="AV2" s="178"/>
      <c r="AW2" s="542"/>
      <c r="AX2" s="178"/>
      <c r="AY2" s="368"/>
      <c r="AZ2" s="368"/>
      <c r="BA2" s="368"/>
      <c r="BB2" s="368"/>
      <c r="BC2" s="938"/>
      <c r="BD2" s="873"/>
      <c r="BE2" s="938"/>
      <c r="BF2" s="873"/>
      <c r="BG2" s="938"/>
      <c r="BH2" s="873"/>
      <c r="BI2" s="938"/>
      <c r="BJ2" s="873"/>
      <c r="BK2" s="938"/>
      <c r="BL2" s="873"/>
      <c r="BM2" s="938"/>
      <c r="BN2" s="873"/>
      <c r="BO2" s="938"/>
      <c r="BP2" s="873"/>
      <c r="BQ2" s="938"/>
      <c r="BR2" s="873"/>
      <c r="BS2" s="938"/>
      <c r="BT2" s="873"/>
      <c r="BU2" s="938"/>
      <c r="BV2" s="873"/>
      <c r="BW2" s="938"/>
      <c r="BX2" s="873"/>
      <c r="BY2" s="938"/>
      <c r="BZ2" s="873"/>
      <c r="CA2" s="938"/>
      <c r="CB2" s="873"/>
      <c r="CC2" s="938"/>
      <c r="CD2" s="873"/>
      <c r="CE2" s="938"/>
      <c r="CF2" s="873"/>
      <c r="CG2" s="938"/>
      <c r="CH2" s="873"/>
      <c r="CI2" s="938"/>
      <c r="CN2" s="873"/>
      <c r="CO2" s="938"/>
      <c r="CR2" s="873"/>
      <c r="CS2" s="938"/>
    </row>
    <row r="3" spans="1:97" s="11" customFormat="1" ht="17.25" customHeight="1">
      <c r="A3" s="336"/>
      <c r="B3" s="336">
        <v>854</v>
      </c>
      <c r="C3" s="228" t="s">
        <v>240</v>
      </c>
      <c r="D3" s="432" t="s">
        <v>412</v>
      </c>
      <c r="E3" s="430"/>
      <c r="F3" s="231"/>
      <c r="G3" s="232"/>
      <c r="H3" s="228" t="s">
        <v>241</v>
      </c>
      <c r="I3" s="229"/>
      <c r="J3" s="230"/>
      <c r="K3" s="1051"/>
      <c r="L3" s="1052"/>
      <c r="M3" s="1052"/>
      <c r="N3" s="1052"/>
      <c r="O3" s="1052"/>
      <c r="P3" s="1052"/>
      <c r="Q3" s="1052"/>
      <c r="R3" s="1052"/>
      <c r="S3" s="1052"/>
      <c r="T3" s="1052"/>
      <c r="U3" s="1052"/>
      <c r="V3" s="1052"/>
      <c r="W3" s="1052"/>
      <c r="X3" s="1052"/>
      <c r="Y3" s="1052"/>
      <c r="Z3" s="1052"/>
      <c r="AA3" s="1052"/>
      <c r="AB3" s="1052"/>
      <c r="AC3" s="1052"/>
      <c r="AX3" s="239"/>
      <c r="AY3" s="408" t="s">
        <v>73</v>
      </c>
      <c r="AZ3" s="274"/>
      <c r="BA3" s="874"/>
      <c r="BB3" s="875"/>
      <c r="BC3" s="875"/>
      <c r="BD3" s="875"/>
      <c r="BE3" s="875"/>
      <c r="BF3" s="875"/>
      <c r="BG3" s="876"/>
      <c r="BH3" s="876"/>
      <c r="BI3" s="876"/>
      <c r="BJ3" s="876"/>
      <c r="BK3" s="876"/>
      <c r="BL3" s="876"/>
      <c r="BM3" s="874"/>
      <c r="BN3" s="876"/>
      <c r="BO3" s="876"/>
      <c r="BP3" s="876"/>
      <c r="BQ3" s="876"/>
      <c r="BR3" s="876"/>
      <c r="BS3" s="874"/>
      <c r="BT3" s="875"/>
      <c r="BU3" s="875"/>
      <c r="BV3" s="875"/>
      <c r="BW3" s="875"/>
      <c r="BX3" s="875"/>
      <c r="BY3" s="875"/>
      <c r="BZ3" s="874"/>
      <c r="CA3" s="874"/>
      <c r="CB3" s="874"/>
      <c r="CC3" s="875"/>
      <c r="CD3" s="875"/>
      <c r="CE3" s="875"/>
      <c r="CF3" s="875"/>
      <c r="CG3" s="875"/>
      <c r="CH3" s="875"/>
      <c r="CI3" s="875"/>
      <c r="CJ3" s="875"/>
      <c r="CK3" s="274"/>
      <c r="CL3" s="274"/>
      <c r="CM3" s="274"/>
      <c r="CN3" s="875"/>
      <c r="CO3" s="875"/>
      <c r="CP3" s="875"/>
      <c r="CQ3" s="274"/>
      <c r="CR3" s="875"/>
      <c r="CS3" s="875"/>
    </row>
    <row r="4" spans="1:97" s="11" customFormat="1" ht="3.75" customHeight="1">
      <c r="A4" s="336"/>
      <c r="B4" s="336"/>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434"/>
      <c r="AS4" s="434"/>
      <c r="AT4" s="434"/>
      <c r="AU4" s="434"/>
      <c r="AV4" s="434"/>
      <c r="AW4" s="434"/>
      <c r="AX4" s="192"/>
      <c r="AY4" s="413"/>
      <c r="AZ4" s="274"/>
      <c r="BA4" s="274"/>
      <c r="BB4" s="274"/>
      <c r="BC4" s="274"/>
      <c r="BD4" s="274"/>
      <c r="BE4" s="274"/>
      <c r="BF4" s="903"/>
      <c r="BG4" s="904"/>
      <c r="BH4" s="903"/>
      <c r="BI4" s="904"/>
      <c r="BJ4" s="903"/>
      <c r="BK4" s="904"/>
      <c r="BL4" s="903"/>
      <c r="BM4" s="904"/>
      <c r="BN4" s="903"/>
      <c r="BO4" s="904"/>
      <c r="BP4" s="903"/>
      <c r="BQ4" s="904"/>
      <c r="BR4" s="903"/>
      <c r="BS4" s="904"/>
      <c r="BT4" s="903"/>
      <c r="BU4" s="904"/>
      <c r="BV4" s="903"/>
      <c r="BW4" s="904"/>
      <c r="BX4" s="905"/>
      <c r="BY4" s="906"/>
      <c r="BZ4" s="905"/>
      <c r="CA4" s="906"/>
      <c r="CB4" s="1094"/>
      <c r="CC4" s="1094"/>
      <c r="CD4" s="905"/>
      <c r="CE4" s="906"/>
      <c r="CF4" s="905"/>
      <c r="CG4" s="906"/>
      <c r="CH4" s="905"/>
      <c r="CI4" s="906"/>
      <c r="CJ4" s="274"/>
      <c r="CK4" s="274"/>
      <c r="CL4" s="274"/>
      <c r="CM4" s="274"/>
      <c r="CN4" s="905"/>
      <c r="CO4" s="906"/>
      <c r="CP4" s="274"/>
      <c r="CQ4" s="274"/>
      <c r="CR4" s="905"/>
      <c r="CS4" s="906"/>
    </row>
    <row r="5" spans="3:96" ht="2.25" customHeight="1">
      <c r="C5" s="67"/>
      <c r="D5" s="67"/>
      <c r="E5" s="67"/>
      <c r="F5" s="67"/>
      <c r="G5" s="173"/>
      <c r="H5" s="138"/>
      <c r="I5" s="173"/>
      <c r="J5" s="138"/>
      <c r="K5" s="173"/>
      <c r="L5" s="138"/>
      <c r="M5" s="173"/>
      <c r="N5" s="138"/>
      <c r="O5" s="173"/>
      <c r="P5" s="138"/>
      <c r="Q5" s="173"/>
      <c r="R5" s="138"/>
      <c r="S5" s="173"/>
      <c r="T5" s="138"/>
      <c r="U5" s="173"/>
      <c r="V5" s="138"/>
      <c r="W5" s="173"/>
      <c r="X5" s="138"/>
      <c r="Y5" s="173"/>
      <c r="Z5" s="138"/>
      <c r="AA5" s="535"/>
      <c r="AB5" s="138"/>
      <c r="AC5" s="535"/>
      <c r="AD5" s="138"/>
      <c r="AE5" s="535"/>
      <c r="AF5" s="138"/>
      <c r="AG5" s="535"/>
      <c r="AH5" s="138"/>
      <c r="AI5" s="535"/>
      <c r="AJ5" s="173"/>
      <c r="AK5" s="535"/>
      <c r="AL5" s="173"/>
      <c r="AM5" s="535"/>
      <c r="AN5" s="138"/>
      <c r="AP5" s="138"/>
      <c r="AY5" s="939"/>
      <c r="AZ5" s="907"/>
      <c r="BA5" s="907"/>
      <c r="BB5" s="907"/>
      <c r="BD5" s="878"/>
      <c r="BF5" s="878"/>
      <c r="BH5" s="878"/>
      <c r="BJ5" s="878"/>
      <c r="BL5" s="878"/>
      <c r="BN5" s="878"/>
      <c r="BP5" s="878"/>
      <c r="BR5" s="878"/>
      <c r="BT5" s="878"/>
      <c r="BV5" s="878"/>
      <c r="BX5" s="878"/>
      <c r="BZ5" s="878"/>
      <c r="CB5" s="878"/>
      <c r="CD5" s="878"/>
      <c r="CF5" s="878"/>
      <c r="CH5" s="878"/>
      <c r="CJ5" s="274"/>
      <c r="CK5" s="274"/>
      <c r="CL5" s="274"/>
      <c r="CM5" s="274"/>
      <c r="CN5" s="878"/>
      <c r="CP5" s="274"/>
      <c r="CQ5" s="274"/>
      <c r="CR5" s="878"/>
    </row>
    <row r="6" spans="2:97" ht="18.75" customHeight="1">
      <c r="B6" s="336">
        <v>164</v>
      </c>
      <c r="C6" s="120" t="s">
        <v>168</v>
      </c>
      <c r="D6" s="120"/>
      <c r="E6" s="120"/>
      <c r="F6" s="120"/>
      <c r="G6" s="174"/>
      <c r="H6" s="151"/>
      <c r="I6" s="174"/>
      <c r="J6" s="151"/>
      <c r="K6" s="174"/>
      <c r="L6" s="151"/>
      <c r="M6" s="174"/>
      <c r="N6" s="151"/>
      <c r="O6" s="174"/>
      <c r="P6" s="151"/>
      <c r="Q6" s="174"/>
      <c r="R6" s="151"/>
      <c r="S6" s="174"/>
      <c r="T6" s="151"/>
      <c r="U6" s="174"/>
      <c r="V6" s="151"/>
      <c r="W6" s="174"/>
      <c r="X6" s="151"/>
      <c r="Y6" s="174"/>
      <c r="Z6" s="151"/>
      <c r="AA6" s="536"/>
      <c r="AB6" s="151"/>
      <c r="AC6" s="536"/>
      <c r="AD6" s="151"/>
      <c r="AE6" s="536"/>
      <c r="AF6" s="151"/>
      <c r="AG6" s="536"/>
      <c r="AH6" s="151"/>
      <c r="AI6" s="536"/>
      <c r="AJ6" s="174"/>
      <c r="AK6" s="536"/>
      <c r="AL6" s="174"/>
      <c r="AM6" s="536"/>
      <c r="AN6" s="151"/>
      <c r="AO6" s="536"/>
      <c r="AP6" s="151"/>
      <c r="AQ6" s="536"/>
      <c r="AR6" s="174"/>
      <c r="AS6" s="536"/>
      <c r="AT6" s="174"/>
      <c r="AU6" s="536"/>
      <c r="AV6" s="174"/>
      <c r="AW6" s="536"/>
      <c r="AX6" s="202"/>
      <c r="AY6" s="411" t="s">
        <v>4</v>
      </c>
      <c r="AZ6" s="936"/>
      <c r="BA6" s="936"/>
      <c r="BB6" s="936"/>
      <c r="BC6" s="937"/>
      <c r="BD6" s="899"/>
      <c r="BE6" s="937"/>
      <c r="BF6" s="899"/>
      <c r="BG6" s="937"/>
      <c r="BH6" s="899"/>
      <c r="BI6" s="937"/>
      <c r="BJ6" s="899"/>
      <c r="BK6" s="937"/>
      <c r="BL6" s="899"/>
      <c r="BM6" s="937"/>
      <c r="BN6" s="899"/>
      <c r="BO6" s="937"/>
      <c r="BP6" s="899"/>
      <c r="BQ6" s="937"/>
      <c r="BR6" s="899"/>
      <c r="BS6" s="937"/>
      <c r="BT6" s="899"/>
      <c r="BU6" s="937"/>
      <c r="BV6" s="899"/>
      <c r="BW6" s="937"/>
      <c r="BX6" s="899"/>
      <c r="BY6" s="937"/>
      <c r="BZ6" s="899"/>
      <c r="CA6" s="937"/>
      <c r="CB6" s="899"/>
      <c r="CC6" s="937"/>
      <c r="CD6" s="899"/>
      <c r="CE6" s="937"/>
      <c r="CF6" s="899"/>
      <c r="CG6" s="937"/>
      <c r="CH6" s="899"/>
      <c r="CI6" s="937"/>
      <c r="CN6" s="899"/>
      <c r="CO6" s="937"/>
      <c r="CR6" s="899"/>
      <c r="CS6" s="937"/>
    </row>
    <row r="7" spans="1:97" ht="14.25" customHeight="1">
      <c r="A7" s="336"/>
      <c r="D7" s="447"/>
      <c r="F7" s="677" t="s">
        <v>239</v>
      </c>
      <c r="G7" s="183"/>
      <c r="H7" s="162"/>
      <c r="I7" s="183"/>
      <c r="J7" s="162"/>
      <c r="K7" s="183"/>
      <c r="L7" s="162"/>
      <c r="M7" s="183"/>
      <c r="N7" s="162"/>
      <c r="O7" s="183"/>
      <c r="P7" s="162"/>
      <c r="Q7" s="183"/>
      <c r="R7" s="162"/>
      <c r="S7" s="183"/>
      <c r="T7" s="162"/>
      <c r="U7" s="183"/>
      <c r="V7" s="162"/>
      <c r="W7" s="183"/>
      <c r="Y7" s="235"/>
      <c r="AA7" s="448"/>
      <c r="AB7" s="449"/>
      <c r="AC7" s="448"/>
      <c r="AD7" s="449"/>
      <c r="AE7" s="448"/>
      <c r="AF7" s="450"/>
      <c r="AG7" s="448"/>
      <c r="AI7" s="235"/>
      <c r="AJ7" s="236"/>
      <c r="AK7" s="505"/>
      <c r="AL7" s="237"/>
      <c r="AM7" s="235"/>
      <c r="AN7" s="238"/>
      <c r="AO7" s="460"/>
      <c r="AP7" s="15"/>
      <c r="AR7" s="326"/>
      <c r="AS7" s="518"/>
      <c r="AT7" s="326"/>
      <c r="AU7" s="518"/>
      <c r="AV7" s="326"/>
      <c r="AW7" s="518"/>
      <c r="AX7" s="191"/>
      <c r="AY7" s="908" t="s">
        <v>80</v>
      </c>
      <c r="BC7" s="261"/>
      <c r="BD7" s="262"/>
      <c r="BE7" s="262"/>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0"/>
      <c r="CD7" s="260"/>
      <c r="CE7" s="260"/>
      <c r="CF7" s="260"/>
      <c r="CG7" s="260"/>
      <c r="CH7" s="260"/>
      <c r="CI7" s="260"/>
      <c r="CN7" s="260"/>
      <c r="CO7" s="260"/>
      <c r="CR7" s="260"/>
      <c r="CS7" s="260"/>
    </row>
    <row r="8" spans="1:97" s="94" customFormat="1" ht="23.25" customHeight="1">
      <c r="A8" s="343"/>
      <c r="B8" s="437">
        <v>2</v>
      </c>
      <c r="C8" s="844" t="s">
        <v>236</v>
      </c>
      <c r="D8" s="844" t="s">
        <v>237</v>
      </c>
      <c r="E8" s="844" t="s">
        <v>238</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4"/>
      <c r="AX8" s="152"/>
      <c r="AY8" s="835" t="s">
        <v>24</v>
      </c>
      <c r="AZ8" s="593" t="s">
        <v>25</v>
      </c>
      <c r="BA8" s="593" t="s">
        <v>26</v>
      </c>
      <c r="BB8" s="843">
        <v>2000</v>
      </c>
      <c r="BC8" s="843"/>
      <c r="BD8" s="843">
        <v>2001</v>
      </c>
      <c r="BE8" s="843"/>
      <c r="BF8" s="843">
        <v>2002</v>
      </c>
      <c r="BG8" s="843"/>
      <c r="BH8" s="843">
        <v>2003</v>
      </c>
      <c r="BI8" s="843"/>
      <c r="BJ8" s="843">
        <v>2004</v>
      </c>
      <c r="BK8" s="843"/>
      <c r="BL8" s="843">
        <v>2005</v>
      </c>
      <c r="BM8" s="843"/>
      <c r="BN8" s="843">
        <v>2006</v>
      </c>
      <c r="BO8" s="843"/>
      <c r="BP8" s="843">
        <v>2007</v>
      </c>
      <c r="BQ8" s="843"/>
      <c r="BR8" s="843">
        <v>2008</v>
      </c>
      <c r="BS8" s="843"/>
      <c r="BT8" s="843">
        <v>2009</v>
      </c>
      <c r="BU8" s="843"/>
      <c r="BV8" s="843">
        <v>2010</v>
      </c>
      <c r="BW8" s="843"/>
      <c r="BX8" s="843">
        <v>2011</v>
      </c>
      <c r="BY8" s="843"/>
      <c r="BZ8" s="843">
        <v>2012</v>
      </c>
      <c r="CA8" s="843"/>
      <c r="CB8" s="843">
        <v>2013</v>
      </c>
      <c r="CC8" s="843"/>
      <c r="CD8" s="843">
        <v>2014</v>
      </c>
      <c r="CE8" s="843"/>
      <c r="CF8" s="843">
        <v>2015</v>
      </c>
      <c r="CG8" s="843"/>
      <c r="CH8" s="843">
        <v>2016</v>
      </c>
      <c r="CI8" s="843"/>
      <c r="CJ8" s="843">
        <v>2017</v>
      </c>
      <c r="CK8" s="843"/>
      <c r="CL8" s="843">
        <v>2018</v>
      </c>
      <c r="CM8" s="843"/>
      <c r="CN8" s="843">
        <v>2019</v>
      </c>
      <c r="CO8" s="843"/>
      <c r="CP8" s="843">
        <v>2020</v>
      </c>
      <c r="CQ8" s="843"/>
      <c r="CR8" s="843">
        <v>2021</v>
      </c>
      <c r="CS8" s="843"/>
    </row>
    <row r="9" spans="2:97" ht="18.75" customHeight="1">
      <c r="B9" s="369">
        <v>1884</v>
      </c>
      <c r="C9" s="628">
        <v>1</v>
      </c>
      <c r="D9" s="801" t="s">
        <v>278</v>
      </c>
      <c r="E9" s="628" t="s">
        <v>33</v>
      </c>
      <c r="F9" s="632">
        <v>5</v>
      </c>
      <c r="G9" s="582"/>
      <c r="H9" s="632"/>
      <c r="I9" s="582"/>
      <c r="J9" s="632"/>
      <c r="K9" s="582"/>
      <c r="L9" s="632">
        <v>10</v>
      </c>
      <c r="M9" s="582"/>
      <c r="N9" s="632"/>
      <c r="O9" s="582"/>
      <c r="P9" s="632"/>
      <c r="Q9" s="582"/>
      <c r="R9" s="632"/>
      <c r="S9" s="582"/>
      <c r="T9" s="632"/>
      <c r="U9" s="582"/>
      <c r="V9" s="632"/>
      <c r="W9" s="582"/>
      <c r="X9" s="632"/>
      <c r="Y9" s="582"/>
      <c r="Z9" s="632"/>
      <c r="AA9" s="582"/>
      <c r="AB9" s="632"/>
      <c r="AC9" s="582"/>
      <c r="AD9" s="632"/>
      <c r="AE9" s="582"/>
      <c r="AF9" s="632"/>
      <c r="AG9" s="582"/>
      <c r="AH9" s="632"/>
      <c r="AI9" s="582"/>
      <c r="AJ9" s="632"/>
      <c r="AK9" s="582"/>
      <c r="AL9" s="632"/>
      <c r="AM9" s="582"/>
      <c r="AN9" s="632"/>
      <c r="AO9" s="582"/>
      <c r="AP9" s="632">
        <v>6.85</v>
      </c>
      <c r="AQ9" s="582"/>
      <c r="AR9" s="632">
        <v>7.84</v>
      </c>
      <c r="AS9" s="582"/>
      <c r="AT9" s="632"/>
      <c r="AU9" s="582"/>
      <c r="AV9" s="632"/>
      <c r="AW9" s="582"/>
      <c r="AX9" s="153"/>
      <c r="AY9" s="610">
        <v>1</v>
      </c>
      <c r="AZ9" s="280" t="s">
        <v>35</v>
      </c>
      <c r="BA9" s="221" t="s">
        <v>33</v>
      </c>
      <c r="BB9" s="813" t="s">
        <v>0</v>
      </c>
      <c r="BC9" s="855"/>
      <c r="BD9" s="279" t="str">
        <f>IF(OR(ISBLANK(F9),ISBLANK(H9)),"N/A",IF(ABS(H9-F9)&gt;10,"&gt; 10%","ok"))</f>
        <v>N/A</v>
      </c>
      <c r="BE9" s="855"/>
      <c r="BF9" s="279" t="str">
        <f>IF(OR(ISBLANK(H9),ISBLANK(J9)),"N/A",IF(ABS(J9-H9)&gt;10,"&gt; 10%","ok"))</f>
        <v>N/A</v>
      </c>
      <c r="BG9" s="279"/>
      <c r="BH9" s="279" t="str">
        <f aca="true" t="shared" si="0" ref="BH9:BH16">IF(OR(ISBLANK(J9),ISBLANK(L9)),"N/A",IF(ABS(L9-J9)&gt;10,"&gt; 10%","ok"))</f>
        <v>N/A</v>
      </c>
      <c r="BI9" s="279"/>
      <c r="BJ9" s="279" t="str">
        <f aca="true" t="shared" si="1" ref="BJ9:BJ16">IF(OR(ISBLANK(L9),ISBLANK(N9)),"N/A",IF(ABS(N9-L9)&gt;10,"&gt; 10%","ok"))</f>
        <v>N/A</v>
      </c>
      <c r="BK9" s="279"/>
      <c r="BL9" s="279" t="str">
        <f aca="true" t="shared" si="2" ref="BL9:BL16">IF(OR(ISBLANK(N9),ISBLANK(P9)),"N/A",IF(ABS(P9-N9)&gt;10,"&gt; 10%","ok"))</f>
        <v>N/A</v>
      </c>
      <c r="BM9" s="279"/>
      <c r="BN9" s="279" t="str">
        <f aca="true" t="shared" si="3" ref="BN9:BN16">IF(OR(ISBLANK(P9),ISBLANK(R9)),"N/A",IF(ABS(R9-P9)&gt;10,"&gt; 10%","ok"))</f>
        <v>N/A</v>
      </c>
      <c r="BO9" s="279"/>
      <c r="BP9" s="279" t="str">
        <f aca="true" t="shared" si="4" ref="BP9:BP16">IF(OR(ISBLANK(R9),ISBLANK(T9)),"N/A",IF(ABS(T9-R9)&gt;10,"&gt; 10%","ok"))</f>
        <v>N/A</v>
      </c>
      <c r="BQ9" s="279"/>
      <c r="BR9" s="279" t="str">
        <f aca="true" t="shared" si="5" ref="BR9:BR16">IF(OR(ISBLANK(T9),ISBLANK(V9)),"N/A",IF(ABS(V9-T9)&gt;10,"&gt; 10%","ok"))</f>
        <v>N/A</v>
      </c>
      <c r="BS9" s="279"/>
      <c r="BT9" s="279" t="str">
        <f aca="true" t="shared" si="6" ref="BT9:BT16">IF(OR(ISBLANK(V9),ISBLANK(X9)),"N/A",IF(ABS(X9-V9)&gt;10,"&gt; 10%","ok"))</f>
        <v>N/A</v>
      </c>
      <c r="BU9" s="279"/>
      <c r="BV9" s="279" t="str">
        <f aca="true" t="shared" si="7" ref="BV9:BV16">IF(OR(ISBLANK(X9),ISBLANK(Z9)),"N/A",IF(ABS(Z9-X9)&gt;10,"&gt; 10%","ok"))</f>
        <v>N/A</v>
      </c>
      <c r="BW9" s="279"/>
      <c r="BX9" s="279" t="str">
        <f aca="true" t="shared" si="8" ref="BX9:BX16">IF(OR(ISBLANK(Z9),ISBLANK(AB9)),"N/A",IF(ABS(AB9-Z9)&gt;10,"&gt; 10%","ok"))</f>
        <v>N/A</v>
      </c>
      <c r="BY9" s="279"/>
      <c r="BZ9" s="279" t="str">
        <f aca="true" t="shared" si="9" ref="BZ9:BZ16">IF(OR(ISBLANK(AB9),ISBLANK(AD9)),"N/A",IF(ABS(AD9-AB9)&gt;10,"&gt; 10%","ok"))</f>
        <v>N/A</v>
      </c>
      <c r="CA9" s="279"/>
      <c r="CB9" s="279" t="str">
        <f aca="true" t="shared" si="10" ref="CB9:CB16">IF(OR(ISBLANK(AD9),ISBLANK(AF9)),"N/A",IF(ABS(AF9-AD9)&gt;10,"&gt; 10%","ok"))</f>
        <v>N/A</v>
      </c>
      <c r="CC9" s="279"/>
      <c r="CD9" s="279" t="str">
        <f aca="true" t="shared" si="11" ref="CD9:CD16">IF(OR(ISBLANK(AF9),ISBLANK(AH9)),"N/A",IF(ABS(AH9-AF9)&gt;10,"&gt; 10%","ok"))</f>
        <v>N/A</v>
      </c>
      <c r="CE9" s="940"/>
      <c r="CF9" s="279" t="str">
        <f aca="true" t="shared" si="12" ref="CF9:CF16">IF(OR(ISBLANK(AH9),ISBLANK(AJ9)),"N/A",IF(ABS(AJ9-AH9)&gt;10,"&gt; 10%","ok"))</f>
        <v>N/A</v>
      </c>
      <c r="CG9" s="279"/>
      <c r="CH9" s="279" t="str">
        <f aca="true" t="shared" si="13" ref="CH9:CH16">IF(OR(ISBLANK(AJ9),ISBLANK(AL9)),"N/A",IF(ABS(AL9-AJ9)&gt;10,"&gt; 10%","ok"))</f>
        <v>N/A</v>
      </c>
      <c r="CI9" s="279"/>
      <c r="CJ9" s="279" t="str">
        <f aca="true" t="shared" si="14" ref="CJ9:CJ16">IF(OR(ISBLANK(AL9),ISBLANK(AN9)),"N/A",IF(ABS(AN9-AL9)&gt;10,"&gt; 10%","ok"))</f>
        <v>N/A</v>
      </c>
      <c r="CK9" s="279"/>
      <c r="CL9" s="279" t="str">
        <f aca="true" t="shared" si="15" ref="CL9:CL16">IF(OR(ISBLANK(AN9),ISBLANK(AP9)),"N/A",IF(ABS(AP9-AN9)&gt;10,"&gt; 10%","ok"))</f>
        <v>N/A</v>
      </c>
      <c r="CM9" s="279"/>
      <c r="CN9" s="279" t="str">
        <f aca="true" t="shared" si="16" ref="CN9:CN16">IF(OR(ISBLANK(AP9),ISBLANK(AR9)),"N/A",IF(ABS(AR9-AP9)&gt;10,"&gt; 10%","ok"))</f>
        <v>ok</v>
      </c>
      <c r="CO9" s="940"/>
      <c r="CP9" s="279" t="str">
        <f aca="true" t="shared" si="17" ref="CP9:CP16">IF(OR(ISBLANK(AR9),ISBLANK(AT9)),"N/A",IF(ABS(AT9-AR9)&gt;10,"&gt; 10%","ok"))</f>
        <v>N/A</v>
      </c>
      <c r="CQ9" s="279"/>
      <c r="CR9" s="279" t="str">
        <f aca="true" t="shared" si="18" ref="CR9:CR16">IF(OR(ISBLANK(AT9),ISBLANK(AV9)),"N/A",IF(ABS(AV9-AT9)&gt;10,"&gt; 10%","ok"))</f>
        <v>N/A</v>
      </c>
      <c r="CS9" s="279"/>
    </row>
    <row r="10" spans="2:97" ht="18.75" customHeight="1">
      <c r="B10" s="369">
        <v>1885</v>
      </c>
      <c r="C10" s="629">
        <v>2</v>
      </c>
      <c r="D10" s="801" t="s">
        <v>36</v>
      </c>
      <c r="E10" s="629" t="s">
        <v>33</v>
      </c>
      <c r="F10" s="644"/>
      <c r="G10" s="581"/>
      <c r="H10" s="644"/>
      <c r="I10" s="581"/>
      <c r="J10" s="644"/>
      <c r="K10" s="581"/>
      <c r="L10" s="644">
        <v>8</v>
      </c>
      <c r="M10" s="581"/>
      <c r="N10" s="644"/>
      <c r="O10" s="581"/>
      <c r="P10" s="644"/>
      <c r="Q10" s="581"/>
      <c r="R10" s="644"/>
      <c r="S10" s="581"/>
      <c r="T10" s="644"/>
      <c r="U10" s="581"/>
      <c r="V10" s="644"/>
      <c r="W10" s="581"/>
      <c r="X10" s="644"/>
      <c r="Y10" s="581"/>
      <c r="Z10" s="644"/>
      <c r="AA10" s="581"/>
      <c r="AB10" s="644"/>
      <c r="AC10" s="581"/>
      <c r="AD10" s="644"/>
      <c r="AE10" s="581"/>
      <c r="AF10" s="644"/>
      <c r="AG10" s="581"/>
      <c r="AH10" s="644"/>
      <c r="AI10" s="581"/>
      <c r="AJ10" s="644"/>
      <c r="AK10" s="581"/>
      <c r="AL10" s="644"/>
      <c r="AM10" s="581"/>
      <c r="AN10" s="644"/>
      <c r="AO10" s="581"/>
      <c r="AP10" s="644">
        <v>6.68</v>
      </c>
      <c r="AQ10" s="581"/>
      <c r="AR10" s="644">
        <v>11.94</v>
      </c>
      <c r="AS10" s="581"/>
      <c r="AT10" s="644"/>
      <c r="AU10" s="581"/>
      <c r="AV10" s="644"/>
      <c r="AW10" s="581"/>
      <c r="AX10" s="153"/>
      <c r="AY10" s="611">
        <v>2</v>
      </c>
      <c r="AZ10" s="280" t="s">
        <v>36</v>
      </c>
      <c r="BA10" s="221" t="s">
        <v>33</v>
      </c>
      <c r="BB10" s="813" t="s">
        <v>0</v>
      </c>
      <c r="BC10" s="855"/>
      <c r="BD10" s="279" t="str">
        <f aca="true" t="shared" si="19" ref="BD10:BD16">IF(OR(ISBLANK(F10),ISBLANK(H10)),"N/A",IF(ABS(H10-F10)&gt;10,"&gt; 10%","ok"))</f>
        <v>N/A</v>
      </c>
      <c r="BE10" s="855"/>
      <c r="BF10" s="279" t="str">
        <f aca="true" t="shared" si="20" ref="BF10:BF16">IF(OR(ISBLANK(H10),ISBLANK(J10)),"N/A",IF(ABS(J10-H10)&gt;10,"&gt; 10%","ok"))</f>
        <v>N/A</v>
      </c>
      <c r="BG10" s="279"/>
      <c r="BH10" s="279" t="str">
        <f t="shared" si="0"/>
        <v>N/A</v>
      </c>
      <c r="BI10" s="279"/>
      <c r="BJ10" s="279" t="str">
        <f t="shared" si="1"/>
        <v>N/A</v>
      </c>
      <c r="BK10" s="279"/>
      <c r="BL10" s="279" t="str">
        <f t="shared" si="2"/>
        <v>N/A</v>
      </c>
      <c r="BM10" s="279"/>
      <c r="BN10" s="279" t="str">
        <f t="shared" si="3"/>
        <v>N/A</v>
      </c>
      <c r="BO10" s="279"/>
      <c r="BP10" s="279" t="str">
        <f t="shared" si="4"/>
        <v>N/A</v>
      </c>
      <c r="BQ10" s="279"/>
      <c r="BR10" s="279" t="str">
        <f t="shared" si="5"/>
        <v>N/A</v>
      </c>
      <c r="BS10" s="279"/>
      <c r="BT10" s="279" t="str">
        <f t="shared" si="6"/>
        <v>N/A</v>
      </c>
      <c r="BU10" s="279"/>
      <c r="BV10" s="279" t="str">
        <f t="shared" si="7"/>
        <v>N/A</v>
      </c>
      <c r="BW10" s="279"/>
      <c r="BX10" s="279" t="str">
        <f t="shared" si="8"/>
        <v>N/A</v>
      </c>
      <c r="BY10" s="279"/>
      <c r="BZ10" s="279" t="str">
        <f t="shared" si="9"/>
        <v>N/A</v>
      </c>
      <c r="CA10" s="279"/>
      <c r="CB10" s="279" t="str">
        <f t="shared" si="10"/>
        <v>N/A</v>
      </c>
      <c r="CC10" s="279"/>
      <c r="CD10" s="279" t="str">
        <f t="shared" si="11"/>
        <v>N/A</v>
      </c>
      <c r="CE10" s="941"/>
      <c r="CF10" s="279" t="str">
        <f t="shared" si="12"/>
        <v>N/A</v>
      </c>
      <c r="CG10" s="279"/>
      <c r="CH10" s="279" t="str">
        <f t="shared" si="13"/>
        <v>N/A</v>
      </c>
      <c r="CI10" s="279"/>
      <c r="CJ10" s="279" t="str">
        <f t="shared" si="14"/>
        <v>N/A</v>
      </c>
      <c r="CK10" s="279"/>
      <c r="CL10" s="279" t="str">
        <f t="shared" si="15"/>
        <v>N/A</v>
      </c>
      <c r="CM10" s="279"/>
      <c r="CN10" s="279" t="str">
        <f t="shared" si="16"/>
        <v>ok</v>
      </c>
      <c r="CO10" s="941"/>
      <c r="CP10" s="279" t="str">
        <f t="shared" si="17"/>
        <v>N/A</v>
      </c>
      <c r="CQ10" s="279"/>
      <c r="CR10" s="279" t="str">
        <f t="shared" si="18"/>
        <v>N/A</v>
      </c>
      <c r="CS10" s="279"/>
    </row>
    <row r="11" spans="2:97" ht="18.75" customHeight="1">
      <c r="B11" s="369">
        <v>1886</v>
      </c>
      <c r="C11" s="628">
        <v>3</v>
      </c>
      <c r="D11" s="658" t="s">
        <v>279</v>
      </c>
      <c r="E11" s="628" t="s">
        <v>33</v>
      </c>
      <c r="F11" s="644">
        <v>4</v>
      </c>
      <c r="G11" s="581"/>
      <c r="H11" s="644"/>
      <c r="I11" s="581"/>
      <c r="J11" s="644"/>
      <c r="K11" s="581"/>
      <c r="L11" s="644">
        <v>11</v>
      </c>
      <c r="M11" s="581"/>
      <c r="N11" s="644"/>
      <c r="O11" s="581"/>
      <c r="P11" s="644"/>
      <c r="Q11" s="581"/>
      <c r="R11" s="644"/>
      <c r="S11" s="581"/>
      <c r="T11" s="644"/>
      <c r="U11" s="581"/>
      <c r="V11" s="644"/>
      <c r="W11" s="581"/>
      <c r="X11" s="644"/>
      <c r="Y11" s="581"/>
      <c r="Z11" s="644"/>
      <c r="AA11" s="581"/>
      <c r="AB11" s="644"/>
      <c r="AC11" s="581"/>
      <c r="AD11" s="644"/>
      <c r="AE11" s="581"/>
      <c r="AF11" s="644"/>
      <c r="AG11" s="581"/>
      <c r="AH11" s="644"/>
      <c r="AI11" s="581"/>
      <c r="AJ11" s="644"/>
      <c r="AK11" s="581"/>
      <c r="AL11" s="644"/>
      <c r="AM11" s="581"/>
      <c r="AN11" s="644"/>
      <c r="AO11" s="581"/>
      <c r="AP11" s="644">
        <v>11.62</v>
      </c>
      <c r="AQ11" s="581"/>
      <c r="AR11" s="644">
        <v>13.43</v>
      </c>
      <c r="AS11" s="581"/>
      <c r="AT11" s="644"/>
      <c r="AU11" s="581"/>
      <c r="AV11" s="644"/>
      <c r="AW11" s="581"/>
      <c r="AX11" s="153"/>
      <c r="AY11" s="612">
        <v>3</v>
      </c>
      <c r="AZ11" s="280" t="s">
        <v>37</v>
      </c>
      <c r="BA11" s="221" t="s">
        <v>33</v>
      </c>
      <c r="BB11" s="813" t="s">
        <v>0</v>
      </c>
      <c r="BC11" s="855"/>
      <c r="BD11" s="279" t="str">
        <f t="shared" si="19"/>
        <v>N/A</v>
      </c>
      <c r="BE11" s="855"/>
      <c r="BF11" s="279" t="str">
        <f t="shared" si="20"/>
        <v>N/A</v>
      </c>
      <c r="BG11" s="279"/>
      <c r="BH11" s="279" t="str">
        <f t="shared" si="0"/>
        <v>N/A</v>
      </c>
      <c r="BI11" s="279"/>
      <c r="BJ11" s="279" t="str">
        <f t="shared" si="1"/>
        <v>N/A</v>
      </c>
      <c r="BK11" s="279"/>
      <c r="BL11" s="279" t="str">
        <f t="shared" si="2"/>
        <v>N/A</v>
      </c>
      <c r="BM11" s="279"/>
      <c r="BN11" s="279" t="str">
        <f t="shared" si="3"/>
        <v>N/A</v>
      </c>
      <c r="BO11" s="279"/>
      <c r="BP11" s="279" t="str">
        <f t="shared" si="4"/>
        <v>N/A</v>
      </c>
      <c r="BQ11" s="279"/>
      <c r="BR11" s="279" t="str">
        <f t="shared" si="5"/>
        <v>N/A</v>
      </c>
      <c r="BS11" s="279"/>
      <c r="BT11" s="279" t="str">
        <f t="shared" si="6"/>
        <v>N/A</v>
      </c>
      <c r="BU11" s="279"/>
      <c r="BV11" s="279" t="str">
        <f t="shared" si="7"/>
        <v>N/A</v>
      </c>
      <c r="BW11" s="279"/>
      <c r="BX11" s="279" t="str">
        <f t="shared" si="8"/>
        <v>N/A</v>
      </c>
      <c r="BY11" s="279"/>
      <c r="BZ11" s="279" t="str">
        <f t="shared" si="9"/>
        <v>N/A</v>
      </c>
      <c r="CA11" s="279"/>
      <c r="CB11" s="279" t="str">
        <f t="shared" si="10"/>
        <v>N/A</v>
      </c>
      <c r="CC11" s="279"/>
      <c r="CD11" s="279" t="str">
        <f t="shared" si="11"/>
        <v>N/A</v>
      </c>
      <c r="CE11" s="941"/>
      <c r="CF11" s="279" t="str">
        <f t="shared" si="12"/>
        <v>N/A</v>
      </c>
      <c r="CG11" s="279"/>
      <c r="CH11" s="279" t="str">
        <f t="shared" si="13"/>
        <v>N/A</v>
      </c>
      <c r="CI11" s="279"/>
      <c r="CJ11" s="279" t="str">
        <f t="shared" si="14"/>
        <v>N/A</v>
      </c>
      <c r="CK11" s="279"/>
      <c r="CL11" s="279" t="str">
        <f t="shared" si="15"/>
        <v>N/A</v>
      </c>
      <c r="CM11" s="279"/>
      <c r="CN11" s="279" t="str">
        <f t="shared" si="16"/>
        <v>ok</v>
      </c>
      <c r="CO11" s="941"/>
      <c r="CP11" s="279" t="str">
        <f t="shared" si="17"/>
        <v>N/A</v>
      </c>
      <c r="CQ11" s="279"/>
      <c r="CR11" s="279" t="str">
        <f t="shared" si="18"/>
        <v>N/A</v>
      </c>
      <c r="CS11" s="279"/>
    </row>
    <row r="12" spans="2:97" ht="18.75" customHeight="1">
      <c r="B12" s="369">
        <v>1887</v>
      </c>
      <c r="C12" s="629">
        <v>4</v>
      </c>
      <c r="D12" s="658" t="s">
        <v>280</v>
      </c>
      <c r="E12" s="629" t="s">
        <v>33</v>
      </c>
      <c r="F12" s="644"/>
      <c r="G12" s="581"/>
      <c r="H12" s="644"/>
      <c r="I12" s="581"/>
      <c r="J12" s="644"/>
      <c r="K12" s="581"/>
      <c r="L12" s="644">
        <v>2</v>
      </c>
      <c r="M12" s="581"/>
      <c r="N12" s="644"/>
      <c r="O12" s="581"/>
      <c r="P12" s="644"/>
      <c r="Q12" s="581"/>
      <c r="R12" s="644"/>
      <c r="S12" s="581"/>
      <c r="T12" s="644"/>
      <c r="U12" s="581"/>
      <c r="V12" s="644"/>
      <c r="W12" s="581"/>
      <c r="X12" s="644"/>
      <c r="Y12" s="581"/>
      <c r="Z12" s="644"/>
      <c r="AA12" s="581"/>
      <c r="AB12" s="644"/>
      <c r="AC12" s="581"/>
      <c r="AD12" s="644"/>
      <c r="AE12" s="581"/>
      <c r="AF12" s="644"/>
      <c r="AG12" s="581"/>
      <c r="AH12" s="644"/>
      <c r="AI12" s="581"/>
      <c r="AJ12" s="644"/>
      <c r="AK12" s="581"/>
      <c r="AL12" s="644"/>
      <c r="AM12" s="581"/>
      <c r="AN12" s="644"/>
      <c r="AO12" s="581"/>
      <c r="AP12" s="644">
        <v>2.07</v>
      </c>
      <c r="AQ12" s="581"/>
      <c r="AR12" s="644">
        <v>5.28</v>
      </c>
      <c r="AS12" s="581"/>
      <c r="AT12" s="644"/>
      <c r="AU12" s="581"/>
      <c r="AV12" s="644"/>
      <c r="AW12" s="581"/>
      <c r="AX12" s="153"/>
      <c r="AY12" s="611">
        <v>4</v>
      </c>
      <c r="AZ12" s="280" t="s">
        <v>38</v>
      </c>
      <c r="BA12" s="221" t="s">
        <v>33</v>
      </c>
      <c r="BB12" s="813" t="s">
        <v>0</v>
      </c>
      <c r="BC12" s="855"/>
      <c r="BD12" s="279" t="str">
        <f t="shared" si="19"/>
        <v>N/A</v>
      </c>
      <c r="BE12" s="855"/>
      <c r="BF12" s="279" t="str">
        <f t="shared" si="20"/>
        <v>N/A</v>
      </c>
      <c r="BG12" s="279"/>
      <c r="BH12" s="279" t="str">
        <f t="shared" si="0"/>
        <v>N/A</v>
      </c>
      <c r="BI12" s="279"/>
      <c r="BJ12" s="279" t="str">
        <f t="shared" si="1"/>
        <v>N/A</v>
      </c>
      <c r="BK12" s="279"/>
      <c r="BL12" s="279" t="str">
        <f t="shared" si="2"/>
        <v>N/A</v>
      </c>
      <c r="BM12" s="279"/>
      <c r="BN12" s="279" t="str">
        <f t="shared" si="3"/>
        <v>N/A</v>
      </c>
      <c r="BO12" s="279"/>
      <c r="BP12" s="279" t="str">
        <f t="shared" si="4"/>
        <v>N/A</v>
      </c>
      <c r="BQ12" s="279"/>
      <c r="BR12" s="279" t="str">
        <f t="shared" si="5"/>
        <v>N/A</v>
      </c>
      <c r="BS12" s="279"/>
      <c r="BT12" s="279" t="str">
        <f t="shared" si="6"/>
        <v>N/A</v>
      </c>
      <c r="BU12" s="279"/>
      <c r="BV12" s="279" t="str">
        <f t="shared" si="7"/>
        <v>N/A</v>
      </c>
      <c r="BW12" s="279"/>
      <c r="BX12" s="279" t="str">
        <f t="shared" si="8"/>
        <v>N/A</v>
      </c>
      <c r="BY12" s="279"/>
      <c r="BZ12" s="279" t="str">
        <f t="shared" si="9"/>
        <v>N/A</v>
      </c>
      <c r="CA12" s="279"/>
      <c r="CB12" s="279" t="str">
        <f t="shared" si="10"/>
        <v>N/A</v>
      </c>
      <c r="CC12" s="279"/>
      <c r="CD12" s="279" t="str">
        <f t="shared" si="11"/>
        <v>N/A</v>
      </c>
      <c r="CE12" s="941"/>
      <c r="CF12" s="279" t="str">
        <f t="shared" si="12"/>
        <v>N/A</v>
      </c>
      <c r="CG12" s="279"/>
      <c r="CH12" s="279" t="str">
        <f t="shared" si="13"/>
        <v>N/A</v>
      </c>
      <c r="CI12" s="279"/>
      <c r="CJ12" s="279" t="str">
        <f t="shared" si="14"/>
        <v>N/A</v>
      </c>
      <c r="CK12" s="279"/>
      <c r="CL12" s="279" t="str">
        <f t="shared" si="15"/>
        <v>N/A</v>
      </c>
      <c r="CM12" s="279"/>
      <c r="CN12" s="279" t="str">
        <f t="shared" si="16"/>
        <v>ok</v>
      </c>
      <c r="CO12" s="941"/>
      <c r="CP12" s="279" t="str">
        <f t="shared" si="17"/>
        <v>N/A</v>
      </c>
      <c r="CQ12" s="279"/>
      <c r="CR12" s="279" t="str">
        <f t="shared" si="18"/>
        <v>N/A</v>
      </c>
      <c r="CS12" s="279"/>
    </row>
    <row r="13" spans="1:97" s="1" customFormat="1" ht="18.75" customHeight="1">
      <c r="A13" s="368"/>
      <c r="B13" s="369">
        <v>1888</v>
      </c>
      <c r="C13" s="628">
        <v>5</v>
      </c>
      <c r="D13" s="658" t="s">
        <v>281</v>
      </c>
      <c r="E13" s="628" t="s">
        <v>33</v>
      </c>
      <c r="F13" s="644"/>
      <c r="G13" s="581"/>
      <c r="H13" s="644"/>
      <c r="I13" s="581"/>
      <c r="J13" s="644"/>
      <c r="K13" s="581"/>
      <c r="L13" s="644">
        <v>4.5</v>
      </c>
      <c r="M13" s="581"/>
      <c r="N13" s="644"/>
      <c r="O13" s="581"/>
      <c r="P13" s="644"/>
      <c r="Q13" s="581"/>
      <c r="R13" s="644"/>
      <c r="S13" s="581"/>
      <c r="T13" s="644"/>
      <c r="U13" s="581"/>
      <c r="V13" s="644"/>
      <c r="W13" s="581"/>
      <c r="X13" s="644"/>
      <c r="Y13" s="581"/>
      <c r="Z13" s="644"/>
      <c r="AA13" s="581"/>
      <c r="AB13" s="644"/>
      <c r="AC13" s="581"/>
      <c r="AD13" s="644"/>
      <c r="AE13" s="581"/>
      <c r="AF13" s="644"/>
      <c r="AG13" s="581"/>
      <c r="AH13" s="644"/>
      <c r="AI13" s="581"/>
      <c r="AJ13" s="644"/>
      <c r="AK13" s="581"/>
      <c r="AL13" s="644"/>
      <c r="AM13" s="581"/>
      <c r="AN13" s="644"/>
      <c r="AO13" s="581"/>
      <c r="AP13" s="644">
        <v>2.3</v>
      </c>
      <c r="AQ13" s="581"/>
      <c r="AR13" s="644">
        <v>0.83</v>
      </c>
      <c r="AS13" s="581"/>
      <c r="AT13" s="644"/>
      <c r="AU13" s="581"/>
      <c r="AV13" s="644"/>
      <c r="AW13" s="581"/>
      <c r="AX13" s="153"/>
      <c r="AY13" s="612">
        <v>5</v>
      </c>
      <c r="AZ13" s="280" t="s">
        <v>39</v>
      </c>
      <c r="BA13" s="221" t="s">
        <v>33</v>
      </c>
      <c r="BB13" s="813" t="s">
        <v>0</v>
      </c>
      <c r="BC13" s="855"/>
      <c r="BD13" s="279" t="str">
        <f t="shared" si="19"/>
        <v>N/A</v>
      </c>
      <c r="BE13" s="855"/>
      <c r="BF13" s="279" t="str">
        <f t="shared" si="20"/>
        <v>N/A</v>
      </c>
      <c r="BG13" s="279"/>
      <c r="BH13" s="279" t="str">
        <f t="shared" si="0"/>
        <v>N/A</v>
      </c>
      <c r="BI13" s="279"/>
      <c r="BJ13" s="279" t="str">
        <f t="shared" si="1"/>
        <v>N/A</v>
      </c>
      <c r="BK13" s="279"/>
      <c r="BL13" s="279" t="str">
        <f t="shared" si="2"/>
        <v>N/A</v>
      </c>
      <c r="BM13" s="279"/>
      <c r="BN13" s="279" t="str">
        <f t="shared" si="3"/>
        <v>N/A</v>
      </c>
      <c r="BO13" s="279"/>
      <c r="BP13" s="279" t="str">
        <f t="shared" si="4"/>
        <v>N/A</v>
      </c>
      <c r="BQ13" s="279"/>
      <c r="BR13" s="279" t="str">
        <f t="shared" si="5"/>
        <v>N/A</v>
      </c>
      <c r="BS13" s="279"/>
      <c r="BT13" s="279" t="str">
        <f t="shared" si="6"/>
        <v>N/A</v>
      </c>
      <c r="BU13" s="279"/>
      <c r="BV13" s="279" t="str">
        <f t="shared" si="7"/>
        <v>N/A</v>
      </c>
      <c r="BW13" s="279"/>
      <c r="BX13" s="279" t="str">
        <f t="shared" si="8"/>
        <v>N/A</v>
      </c>
      <c r="BY13" s="279"/>
      <c r="BZ13" s="279" t="str">
        <f t="shared" si="9"/>
        <v>N/A</v>
      </c>
      <c r="CA13" s="279"/>
      <c r="CB13" s="279" t="str">
        <f t="shared" si="10"/>
        <v>N/A</v>
      </c>
      <c r="CC13" s="279"/>
      <c r="CD13" s="279" t="str">
        <f t="shared" si="11"/>
        <v>N/A</v>
      </c>
      <c r="CE13" s="941"/>
      <c r="CF13" s="279" t="str">
        <f t="shared" si="12"/>
        <v>N/A</v>
      </c>
      <c r="CG13" s="279"/>
      <c r="CH13" s="279" t="str">
        <f t="shared" si="13"/>
        <v>N/A</v>
      </c>
      <c r="CI13" s="279"/>
      <c r="CJ13" s="279" t="str">
        <f t="shared" si="14"/>
        <v>N/A</v>
      </c>
      <c r="CK13" s="279"/>
      <c r="CL13" s="279" t="str">
        <f t="shared" si="15"/>
        <v>N/A</v>
      </c>
      <c r="CM13" s="279"/>
      <c r="CN13" s="279" t="str">
        <f t="shared" si="16"/>
        <v>ok</v>
      </c>
      <c r="CO13" s="941"/>
      <c r="CP13" s="279" t="str">
        <f t="shared" si="17"/>
        <v>N/A</v>
      </c>
      <c r="CQ13" s="279"/>
      <c r="CR13" s="279" t="str">
        <f t="shared" si="18"/>
        <v>N/A</v>
      </c>
      <c r="CS13" s="279"/>
    </row>
    <row r="14" spans="1:97" s="1" customFormat="1" ht="18.75" customHeight="1">
      <c r="A14" s="368"/>
      <c r="B14" s="369">
        <v>2811</v>
      </c>
      <c r="C14" s="629">
        <v>6</v>
      </c>
      <c r="D14" s="658" t="s">
        <v>282</v>
      </c>
      <c r="E14" s="629" t="s">
        <v>33</v>
      </c>
      <c r="F14" s="644">
        <v>57</v>
      </c>
      <c r="G14" s="581"/>
      <c r="H14" s="644"/>
      <c r="I14" s="581"/>
      <c r="J14" s="644"/>
      <c r="K14" s="581"/>
      <c r="L14" s="644">
        <v>23.5</v>
      </c>
      <c r="M14" s="581"/>
      <c r="N14" s="644"/>
      <c r="O14" s="581"/>
      <c r="P14" s="644"/>
      <c r="Q14" s="581"/>
      <c r="R14" s="644"/>
      <c r="S14" s="581"/>
      <c r="T14" s="644"/>
      <c r="U14" s="581"/>
      <c r="V14" s="644"/>
      <c r="W14" s="581"/>
      <c r="X14" s="644"/>
      <c r="Y14" s="581"/>
      <c r="Z14" s="644"/>
      <c r="AA14" s="581"/>
      <c r="AB14" s="644"/>
      <c r="AC14" s="581"/>
      <c r="AD14" s="644"/>
      <c r="AE14" s="581"/>
      <c r="AF14" s="644"/>
      <c r="AG14" s="581"/>
      <c r="AH14" s="644"/>
      <c r="AI14" s="581"/>
      <c r="AJ14" s="644"/>
      <c r="AK14" s="581"/>
      <c r="AL14" s="644"/>
      <c r="AM14" s="581"/>
      <c r="AN14" s="644"/>
      <c r="AO14" s="581"/>
      <c r="AP14" s="644">
        <v>48.59</v>
      </c>
      <c r="AQ14" s="581"/>
      <c r="AR14" s="644">
        <v>32.27</v>
      </c>
      <c r="AS14" s="581"/>
      <c r="AT14" s="644"/>
      <c r="AU14" s="581"/>
      <c r="AV14" s="644"/>
      <c r="AW14" s="581"/>
      <c r="AX14" s="153"/>
      <c r="AY14" s="612">
        <v>6</v>
      </c>
      <c r="AZ14" s="280" t="s">
        <v>41</v>
      </c>
      <c r="BA14" s="221" t="s">
        <v>33</v>
      </c>
      <c r="BB14" s="813" t="s">
        <v>0</v>
      </c>
      <c r="BC14" s="855"/>
      <c r="BD14" s="279" t="str">
        <f t="shared" si="19"/>
        <v>N/A</v>
      </c>
      <c r="BE14" s="855"/>
      <c r="BF14" s="279" t="str">
        <f t="shared" si="20"/>
        <v>N/A</v>
      </c>
      <c r="BG14" s="279"/>
      <c r="BH14" s="279" t="str">
        <f t="shared" si="0"/>
        <v>N/A</v>
      </c>
      <c r="BI14" s="279"/>
      <c r="BJ14" s="279" t="str">
        <f t="shared" si="1"/>
        <v>N/A</v>
      </c>
      <c r="BK14" s="279"/>
      <c r="BL14" s="279" t="str">
        <f t="shared" si="2"/>
        <v>N/A</v>
      </c>
      <c r="BM14" s="279"/>
      <c r="BN14" s="279" t="str">
        <f t="shared" si="3"/>
        <v>N/A</v>
      </c>
      <c r="BO14" s="279"/>
      <c r="BP14" s="279" t="str">
        <f t="shared" si="4"/>
        <v>N/A</v>
      </c>
      <c r="BQ14" s="279"/>
      <c r="BR14" s="279" t="str">
        <f t="shared" si="5"/>
        <v>N/A</v>
      </c>
      <c r="BS14" s="279"/>
      <c r="BT14" s="279" t="str">
        <f t="shared" si="6"/>
        <v>N/A</v>
      </c>
      <c r="BU14" s="279"/>
      <c r="BV14" s="279" t="str">
        <f t="shared" si="7"/>
        <v>N/A</v>
      </c>
      <c r="BW14" s="279"/>
      <c r="BX14" s="279" t="str">
        <f t="shared" si="8"/>
        <v>N/A</v>
      </c>
      <c r="BY14" s="279"/>
      <c r="BZ14" s="279" t="str">
        <f t="shared" si="9"/>
        <v>N/A</v>
      </c>
      <c r="CA14" s="279"/>
      <c r="CB14" s="279" t="str">
        <f t="shared" si="10"/>
        <v>N/A</v>
      </c>
      <c r="CC14" s="279"/>
      <c r="CD14" s="279" t="str">
        <f t="shared" si="11"/>
        <v>N/A</v>
      </c>
      <c r="CE14" s="941"/>
      <c r="CF14" s="279" t="str">
        <f t="shared" si="12"/>
        <v>N/A</v>
      </c>
      <c r="CG14" s="279"/>
      <c r="CH14" s="279" t="str">
        <f t="shared" si="13"/>
        <v>N/A</v>
      </c>
      <c r="CI14" s="279"/>
      <c r="CJ14" s="279" t="str">
        <f t="shared" si="14"/>
        <v>N/A</v>
      </c>
      <c r="CK14" s="279"/>
      <c r="CL14" s="279" t="str">
        <f t="shared" si="15"/>
        <v>N/A</v>
      </c>
      <c r="CM14" s="279"/>
      <c r="CN14" s="279" t="str">
        <f t="shared" si="16"/>
        <v>&gt; 10%</v>
      </c>
      <c r="CO14" s="941"/>
      <c r="CP14" s="279" t="str">
        <f t="shared" si="17"/>
        <v>N/A</v>
      </c>
      <c r="CQ14" s="279"/>
      <c r="CR14" s="279" t="str">
        <f t="shared" si="18"/>
        <v>N/A</v>
      </c>
      <c r="CS14" s="279"/>
    </row>
    <row r="15" spans="1:97" ht="18.75" customHeight="1">
      <c r="A15" s="368" t="s">
        <v>34</v>
      </c>
      <c r="B15" s="369">
        <v>1889</v>
      </c>
      <c r="C15" s="629">
        <v>7</v>
      </c>
      <c r="D15" s="658" t="s">
        <v>283</v>
      </c>
      <c r="E15" s="629" t="s">
        <v>33</v>
      </c>
      <c r="F15" s="644">
        <v>34</v>
      </c>
      <c r="G15" s="581"/>
      <c r="H15" s="644"/>
      <c r="I15" s="581"/>
      <c r="J15" s="644"/>
      <c r="K15" s="581"/>
      <c r="L15" s="644">
        <v>41</v>
      </c>
      <c r="M15" s="581"/>
      <c r="N15" s="644"/>
      <c r="O15" s="581"/>
      <c r="P15" s="644"/>
      <c r="Q15" s="581"/>
      <c r="R15" s="644"/>
      <c r="S15" s="581"/>
      <c r="T15" s="644"/>
      <c r="U15" s="581"/>
      <c r="V15" s="644"/>
      <c r="W15" s="581"/>
      <c r="X15" s="644"/>
      <c r="Y15" s="581"/>
      <c r="Z15" s="644"/>
      <c r="AA15" s="581"/>
      <c r="AB15" s="644"/>
      <c r="AC15" s="581"/>
      <c r="AD15" s="644"/>
      <c r="AE15" s="581"/>
      <c r="AF15" s="644"/>
      <c r="AG15" s="581"/>
      <c r="AH15" s="644"/>
      <c r="AI15" s="581"/>
      <c r="AJ15" s="644"/>
      <c r="AK15" s="581"/>
      <c r="AL15" s="644"/>
      <c r="AM15" s="581"/>
      <c r="AN15" s="644"/>
      <c r="AO15" s="581"/>
      <c r="AP15" s="644">
        <v>21.9</v>
      </c>
      <c r="AQ15" s="581"/>
      <c r="AR15" s="644">
        <v>28.42</v>
      </c>
      <c r="AS15" s="581"/>
      <c r="AT15" s="644"/>
      <c r="AU15" s="581"/>
      <c r="AV15" s="644"/>
      <c r="AW15" s="581"/>
      <c r="AX15" s="153"/>
      <c r="AY15" s="611">
        <v>7</v>
      </c>
      <c r="AZ15" s="999" t="s">
        <v>40</v>
      </c>
      <c r="BA15" s="221" t="s">
        <v>33</v>
      </c>
      <c r="BB15" s="813" t="s">
        <v>0</v>
      </c>
      <c r="BC15" s="855"/>
      <c r="BD15" s="279" t="str">
        <f t="shared" si="19"/>
        <v>N/A</v>
      </c>
      <c r="BE15" s="855"/>
      <c r="BF15" s="279" t="str">
        <f t="shared" si="20"/>
        <v>N/A</v>
      </c>
      <c r="BG15" s="279"/>
      <c r="BH15" s="279" t="str">
        <f t="shared" si="0"/>
        <v>N/A</v>
      </c>
      <c r="BI15" s="279"/>
      <c r="BJ15" s="279" t="str">
        <f t="shared" si="1"/>
        <v>N/A</v>
      </c>
      <c r="BK15" s="279"/>
      <c r="BL15" s="279" t="str">
        <f t="shared" si="2"/>
        <v>N/A</v>
      </c>
      <c r="BM15" s="279"/>
      <c r="BN15" s="279" t="str">
        <f t="shared" si="3"/>
        <v>N/A</v>
      </c>
      <c r="BO15" s="279"/>
      <c r="BP15" s="279" t="str">
        <f t="shared" si="4"/>
        <v>N/A</v>
      </c>
      <c r="BQ15" s="279"/>
      <c r="BR15" s="279" t="str">
        <f t="shared" si="5"/>
        <v>N/A</v>
      </c>
      <c r="BS15" s="279"/>
      <c r="BT15" s="279" t="str">
        <f t="shared" si="6"/>
        <v>N/A</v>
      </c>
      <c r="BU15" s="279"/>
      <c r="BV15" s="279" t="str">
        <f t="shared" si="7"/>
        <v>N/A</v>
      </c>
      <c r="BW15" s="279"/>
      <c r="BX15" s="279" t="str">
        <f t="shared" si="8"/>
        <v>N/A</v>
      </c>
      <c r="BY15" s="279"/>
      <c r="BZ15" s="279" t="str">
        <f t="shared" si="9"/>
        <v>N/A</v>
      </c>
      <c r="CA15" s="279"/>
      <c r="CB15" s="279" t="str">
        <f t="shared" si="10"/>
        <v>N/A</v>
      </c>
      <c r="CC15" s="279"/>
      <c r="CD15" s="279" t="str">
        <f t="shared" si="11"/>
        <v>N/A</v>
      </c>
      <c r="CE15" s="941"/>
      <c r="CF15" s="279" t="str">
        <f t="shared" si="12"/>
        <v>N/A</v>
      </c>
      <c r="CG15" s="279"/>
      <c r="CH15" s="279" t="str">
        <f t="shared" si="13"/>
        <v>N/A</v>
      </c>
      <c r="CI15" s="279"/>
      <c r="CJ15" s="279" t="str">
        <f t="shared" si="14"/>
        <v>N/A</v>
      </c>
      <c r="CK15" s="279"/>
      <c r="CL15" s="279" t="str">
        <f t="shared" si="15"/>
        <v>N/A</v>
      </c>
      <c r="CM15" s="279"/>
      <c r="CN15" s="279" t="str">
        <f t="shared" si="16"/>
        <v>ok</v>
      </c>
      <c r="CO15" s="941"/>
      <c r="CP15" s="279" t="str">
        <f t="shared" si="17"/>
        <v>N/A</v>
      </c>
      <c r="CQ15" s="279"/>
      <c r="CR15" s="279" t="str">
        <f t="shared" si="18"/>
        <v>N/A</v>
      </c>
      <c r="CS15" s="279"/>
    </row>
    <row r="16" spans="2:97" ht="23.25" customHeight="1">
      <c r="B16" s="369">
        <v>1890</v>
      </c>
      <c r="C16" s="648">
        <v>8</v>
      </c>
      <c r="D16" s="659" t="s">
        <v>284</v>
      </c>
      <c r="E16" s="648" t="s">
        <v>33</v>
      </c>
      <c r="F16" s="644"/>
      <c r="G16" s="581"/>
      <c r="H16" s="644"/>
      <c r="I16" s="581"/>
      <c r="J16" s="644"/>
      <c r="K16" s="581"/>
      <c r="L16" s="644"/>
      <c r="M16" s="581"/>
      <c r="N16" s="644"/>
      <c r="O16" s="581"/>
      <c r="P16" s="644"/>
      <c r="Q16" s="581"/>
      <c r="R16" s="644"/>
      <c r="S16" s="581"/>
      <c r="T16" s="644"/>
      <c r="U16" s="581"/>
      <c r="V16" s="644"/>
      <c r="W16" s="581"/>
      <c r="X16" s="644"/>
      <c r="Y16" s="581"/>
      <c r="Z16" s="644"/>
      <c r="AA16" s="581"/>
      <c r="AB16" s="644"/>
      <c r="AC16" s="581"/>
      <c r="AD16" s="644"/>
      <c r="AE16" s="581"/>
      <c r="AF16" s="644"/>
      <c r="AG16" s="581"/>
      <c r="AH16" s="644"/>
      <c r="AI16" s="581"/>
      <c r="AJ16" s="644"/>
      <c r="AK16" s="581"/>
      <c r="AL16" s="644"/>
      <c r="AM16" s="581"/>
      <c r="AN16" s="644"/>
      <c r="AO16" s="581"/>
      <c r="AP16" s="644"/>
      <c r="AQ16" s="581"/>
      <c r="AR16" s="644"/>
      <c r="AS16" s="581"/>
      <c r="AT16" s="644"/>
      <c r="AU16" s="581"/>
      <c r="AV16" s="644"/>
      <c r="AW16" s="581"/>
      <c r="AX16" s="153"/>
      <c r="AY16" s="611">
        <v>8</v>
      </c>
      <c r="AZ16" s="1000" t="s">
        <v>388</v>
      </c>
      <c r="BA16" s="221" t="s">
        <v>33</v>
      </c>
      <c r="BB16" s="813" t="s">
        <v>0</v>
      </c>
      <c r="BC16" s="855"/>
      <c r="BD16" s="279" t="str">
        <f t="shared" si="19"/>
        <v>N/A</v>
      </c>
      <c r="BE16" s="855"/>
      <c r="BF16" s="279" t="str">
        <f t="shared" si="20"/>
        <v>N/A</v>
      </c>
      <c r="BG16" s="279"/>
      <c r="BH16" s="279" t="str">
        <f t="shared" si="0"/>
        <v>N/A</v>
      </c>
      <c r="BI16" s="279"/>
      <c r="BJ16" s="279" t="str">
        <f t="shared" si="1"/>
        <v>N/A</v>
      </c>
      <c r="BK16" s="279"/>
      <c r="BL16" s="279" t="str">
        <f t="shared" si="2"/>
        <v>N/A</v>
      </c>
      <c r="BM16" s="279"/>
      <c r="BN16" s="279" t="str">
        <f t="shared" si="3"/>
        <v>N/A</v>
      </c>
      <c r="BO16" s="279"/>
      <c r="BP16" s="279" t="str">
        <f t="shared" si="4"/>
        <v>N/A</v>
      </c>
      <c r="BQ16" s="279"/>
      <c r="BR16" s="279" t="str">
        <f t="shared" si="5"/>
        <v>N/A</v>
      </c>
      <c r="BS16" s="279"/>
      <c r="BT16" s="279" t="str">
        <f t="shared" si="6"/>
        <v>N/A</v>
      </c>
      <c r="BU16" s="279"/>
      <c r="BV16" s="279" t="str">
        <f t="shared" si="7"/>
        <v>N/A</v>
      </c>
      <c r="BW16" s="279"/>
      <c r="BX16" s="279" t="str">
        <f t="shared" si="8"/>
        <v>N/A</v>
      </c>
      <c r="BY16" s="279"/>
      <c r="BZ16" s="279" t="str">
        <f t="shared" si="9"/>
        <v>N/A</v>
      </c>
      <c r="CA16" s="279"/>
      <c r="CB16" s="279" t="str">
        <f t="shared" si="10"/>
        <v>N/A</v>
      </c>
      <c r="CC16" s="279"/>
      <c r="CD16" s="279" t="str">
        <f t="shared" si="11"/>
        <v>N/A</v>
      </c>
      <c r="CE16" s="941"/>
      <c r="CF16" s="279" t="str">
        <f t="shared" si="12"/>
        <v>N/A</v>
      </c>
      <c r="CG16" s="279"/>
      <c r="CH16" s="279" t="str">
        <f t="shared" si="13"/>
        <v>N/A</v>
      </c>
      <c r="CI16" s="279"/>
      <c r="CJ16" s="279" t="str">
        <f t="shared" si="14"/>
        <v>N/A</v>
      </c>
      <c r="CK16" s="279"/>
      <c r="CL16" s="279" t="str">
        <f t="shared" si="15"/>
        <v>N/A</v>
      </c>
      <c r="CM16" s="279"/>
      <c r="CN16" s="279" t="str">
        <f t="shared" si="16"/>
        <v>N/A</v>
      </c>
      <c r="CO16" s="941"/>
      <c r="CP16" s="279" t="str">
        <f t="shared" si="17"/>
        <v>N/A</v>
      </c>
      <c r="CQ16" s="279"/>
      <c r="CR16" s="279" t="str">
        <f t="shared" si="18"/>
        <v>N/A</v>
      </c>
      <c r="CS16" s="279"/>
    </row>
    <row r="17" spans="1:97" ht="18.75" customHeight="1">
      <c r="A17" s="368" t="s">
        <v>34</v>
      </c>
      <c r="B17" s="369"/>
      <c r="C17" s="630">
        <v>9</v>
      </c>
      <c r="D17" s="660" t="s">
        <v>42</v>
      </c>
      <c r="E17" s="630" t="s">
        <v>33</v>
      </c>
      <c r="F17" s="657">
        <v>100</v>
      </c>
      <c r="G17" s="583"/>
      <c r="H17" s="657">
        <v>100</v>
      </c>
      <c r="I17" s="583"/>
      <c r="J17" s="657">
        <v>100</v>
      </c>
      <c r="K17" s="583"/>
      <c r="L17" s="657">
        <v>100</v>
      </c>
      <c r="M17" s="583"/>
      <c r="N17" s="657">
        <v>100</v>
      </c>
      <c r="O17" s="583"/>
      <c r="P17" s="657">
        <v>100</v>
      </c>
      <c r="Q17" s="583"/>
      <c r="R17" s="657">
        <v>100</v>
      </c>
      <c r="S17" s="583"/>
      <c r="T17" s="657">
        <v>100</v>
      </c>
      <c r="U17" s="583"/>
      <c r="V17" s="657">
        <v>100</v>
      </c>
      <c r="W17" s="583"/>
      <c r="X17" s="657">
        <v>100</v>
      </c>
      <c r="Y17" s="583"/>
      <c r="Z17" s="657">
        <v>100</v>
      </c>
      <c r="AA17" s="583"/>
      <c r="AB17" s="657">
        <v>100</v>
      </c>
      <c r="AC17" s="583"/>
      <c r="AD17" s="657">
        <v>100</v>
      </c>
      <c r="AE17" s="583"/>
      <c r="AF17" s="657">
        <v>100</v>
      </c>
      <c r="AG17" s="583"/>
      <c r="AH17" s="657">
        <v>100</v>
      </c>
      <c r="AI17" s="583"/>
      <c r="AJ17" s="657">
        <v>100</v>
      </c>
      <c r="AK17" s="583"/>
      <c r="AL17" s="657">
        <v>100</v>
      </c>
      <c r="AM17" s="583"/>
      <c r="AN17" s="657">
        <v>100</v>
      </c>
      <c r="AO17" s="583"/>
      <c r="AP17" s="657">
        <v>100</v>
      </c>
      <c r="AQ17" s="583"/>
      <c r="AR17" s="657">
        <v>100</v>
      </c>
      <c r="AS17" s="583"/>
      <c r="AT17" s="657">
        <v>100</v>
      </c>
      <c r="AU17" s="583"/>
      <c r="AV17" s="657">
        <v>100</v>
      </c>
      <c r="AW17" s="583"/>
      <c r="AX17" s="153"/>
      <c r="AY17" s="613">
        <v>9</v>
      </c>
      <c r="AZ17" s="619" t="s">
        <v>42</v>
      </c>
      <c r="BA17" s="312" t="s">
        <v>33</v>
      </c>
      <c r="BB17" s="814">
        <v>100</v>
      </c>
      <c r="BC17" s="669"/>
      <c r="BD17" s="814">
        <v>100</v>
      </c>
      <c r="BE17" s="669"/>
      <c r="BF17" s="814">
        <v>100</v>
      </c>
      <c r="BG17" s="669"/>
      <c r="BH17" s="814">
        <v>100</v>
      </c>
      <c r="BI17" s="669"/>
      <c r="BJ17" s="814">
        <v>100</v>
      </c>
      <c r="BK17" s="669"/>
      <c r="BL17" s="814">
        <v>100</v>
      </c>
      <c r="BM17" s="669"/>
      <c r="BN17" s="814">
        <v>100</v>
      </c>
      <c r="BO17" s="669"/>
      <c r="BP17" s="814">
        <v>100</v>
      </c>
      <c r="BQ17" s="669"/>
      <c r="BR17" s="814">
        <v>100</v>
      </c>
      <c r="BS17" s="669"/>
      <c r="BT17" s="814">
        <v>100</v>
      </c>
      <c r="BU17" s="669"/>
      <c r="BV17" s="814">
        <v>100</v>
      </c>
      <c r="BW17" s="669"/>
      <c r="BX17" s="814">
        <v>100</v>
      </c>
      <c r="BY17" s="669"/>
      <c r="BZ17" s="814">
        <v>100</v>
      </c>
      <c r="CA17" s="669"/>
      <c r="CB17" s="814">
        <v>100</v>
      </c>
      <c r="CC17" s="669"/>
      <c r="CD17" s="814">
        <v>100</v>
      </c>
      <c r="CE17" s="669"/>
      <c r="CF17" s="814">
        <v>100</v>
      </c>
      <c r="CG17" s="669"/>
      <c r="CH17" s="814">
        <v>100</v>
      </c>
      <c r="CI17" s="669"/>
      <c r="CJ17" s="814">
        <v>100</v>
      </c>
      <c r="CK17" s="669"/>
      <c r="CL17" s="814">
        <v>100</v>
      </c>
      <c r="CM17" s="669"/>
      <c r="CN17" s="814">
        <v>100</v>
      </c>
      <c r="CO17" s="669"/>
      <c r="CP17" s="814">
        <v>100</v>
      </c>
      <c r="CQ17" s="669"/>
      <c r="CR17" s="814">
        <v>100</v>
      </c>
      <c r="CS17" s="669"/>
    </row>
    <row r="18" spans="3:97" ht="23.25" customHeight="1">
      <c r="C18" s="97" t="s">
        <v>30</v>
      </c>
      <c r="D18" s="441"/>
      <c r="E18" s="443"/>
      <c r="F18" s="442"/>
      <c r="G18" s="452"/>
      <c r="H18" s="442"/>
      <c r="I18" s="442"/>
      <c r="J18" s="442"/>
      <c r="K18" s="442"/>
      <c r="L18" s="442"/>
      <c r="M18" s="442"/>
      <c r="N18" s="442"/>
      <c r="O18" s="442"/>
      <c r="P18" s="442"/>
      <c r="Q18" s="442"/>
      <c r="R18" s="442"/>
      <c r="S18" s="442"/>
      <c r="T18" s="442"/>
      <c r="U18" s="442"/>
      <c r="V18" s="442"/>
      <c r="W18" s="442"/>
      <c r="X18" s="442"/>
      <c r="Y18" s="442"/>
      <c r="Z18" s="442"/>
      <c r="AA18" s="499"/>
      <c r="AB18" s="442"/>
      <c r="AC18" s="499"/>
      <c r="AY18" s="407" t="s">
        <v>90</v>
      </c>
      <c r="AZ18" s="924"/>
      <c r="BA18" s="894"/>
      <c r="BB18" s="942"/>
      <c r="BC18" s="943"/>
      <c r="BD18" s="926"/>
      <c r="BE18" s="943"/>
      <c r="BF18" s="926"/>
      <c r="BG18" s="943"/>
      <c r="BH18" s="926"/>
      <c r="BI18" s="943"/>
      <c r="BJ18" s="926"/>
      <c r="BK18" s="943"/>
      <c r="BL18" s="926"/>
      <c r="BM18" s="943"/>
      <c r="BN18" s="926"/>
      <c r="BO18" s="943"/>
      <c r="BP18" s="926"/>
      <c r="BQ18" s="943"/>
      <c r="CB18" s="260"/>
      <c r="CC18" s="260"/>
      <c r="CD18" s="260"/>
      <c r="CE18" s="260"/>
      <c r="CH18" s="260"/>
      <c r="CI18" s="260"/>
      <c r="CJ18" s="301"/>
      <c r="CK18" s="816"/>
      <c r="CN18" s="260"/>
      <c r="CO18" s="260"/>
      <c r="CP18" s="301"/>
      <c r="CQ18" s="816"/>
      <c r="CR18" s="260"/>
      <c r="CS18" s="260"/>
    </row>
    <row r="19" spans="1:97" ht="14.25" customHeight="1">
      <c r="A19" s="336"/>
      <c r="C19" s="250" t="s">
        <v>62</v>
      </c>
      <c r="D19" s="1047" t="s">
        <v>143</v>
      </c>
      <c r="E19" s="1047"/>
      <c r="F19" s="1047"/>
      <c r="G19" s="1047"/>
      <c r="H19" s="1047"/>
      <c r="I19" s="1047"/>
      <c r="J19" s="1047"/>
      <c r="K19" s="1047"/>
      <c r="L19" s="1047"/>
      <c r="M19" s="1047"/>
      <c r="N19" s="1047"/>
      <c r="O19" s="1047"/>
      <c r="P19" s="1047"/>
      <c r="Q19" s="1047"/>
      <c r="R19" s="1047"/>
      <c r="S19" s="1047"/>
      <c r="T19" s="1047"/>
      <c r="U19" s="1047"/>
      <c r="V19" s="1047"/>
      <c r="W19" s="1047"/>
      <c r="X19" s="1047"/>
      <c r="Y19" s="1047"/>
      <c r="Z19" s="1047"/>
      <c r="AA19" s="1047"/>
      <c r="AB19" s="1047"/>
      <c r="AC19" s="1047"/>
      <c r="AD19" s="1047"/>
      <c r="AE19" s="1047"/>
      <c r="AF19" s="1047"/>
      <c r="AG19" s="1047"/>
      <c r="AH19" s="1047"/>
      <c r="AI19" s="1047"/>
      <c r="AJ19" s="1047"/>
      <c r="AK19" s="1047"/>
      <c r="AL19" s="1047"/>
      <c r="AM19" s="1047"/>
      <c r="AN19" s="1047"/>
      <c r="AO19" s="1047"/>
      <c r="AP19" s="1047"/>
      <c r="AQ19" s="1047"/>
      <c r="AR19" s="1085"/>
      <c r="AS19" s="1085"/>
      <c r="AT19" s="1085"/>
      <c r="AU19" s="1085"/>
      <c r="AV19" s="1085"/>
      <c r="AW19" s="1085"/>
      <c r="AX19" s="241"/>
      <c r="AY19" s="593" t="s">
        <v>24</v>
      </c>
      <c r="AZ19" s="593" t="s">
        <v>25</v>
      </c>
      <c r="BA19" s="593" t="s">
        <v>26</v>
      </c>
      <c r="BB19" s="620">
        <v>1990</v>
      </c>
      <c r="BC19" s="944"/>
      <c r="BD19" s="620">
        <v>1995</v>
      </c>
      <c r="BE19" s="944"/>
      <c r="BF19" s="620">
        <v>2000</v>
      </c>
      <c r="BG19" s="944"/>
      <c r="BH19" s="620">
        <v>2001</v>
      </c>
      <c r="BI19" s="944"/>
      <c r="BJ19" s="620">
        <v>2002</v>
      </c>
      <c r="BK19" s="944"/>
      <c r="BL19" s="620">
        <v>2003</v>
      </c>
      <c r="BM19" s="944"/>
      <c r="BN19" s="620">
        <v>2004</v>
      </c>
      <c r="BO19" s="944"/>
      <c r="BP19" s="620">
        <v>2005</v>
      </c>
      <c r="BQ19" s="944"/>
      <c r="BR19" s="620">
        <v>2006</v>
      </c>
      <c r="BS19" s="944"/>
      <c r="BT19" s="620">
        <v>2007</v>
      </c>
      <c r="BU19" s="944"/>
      <c r="BV19" s="620">
        <v>2008</v>
      </c>
      <c r="BW19" s="944"/>
      <c r="BX19" s="620">
        <v>2009</v>
      </c>
      <c r="BY19" s="944"/>
      <c r="BZ19" s="620">
        <v>2010</v>
      </c>
      <c r="CA19" s="945"/>
      <c r="CB19" s="620">
        <v>2011</v>
      </c>
      <c r="CC19" s="946"/>
      <c r="CD19" s="620">
        <v>2012</v>
      </c>
      <c r="CE19" s="945"/>
      <c r="CF19" s="620">
        <v>2013</v>
      </c>
      <c r="CG19" s="945"/>
      <c r="CH19" s="620">
        <v>2014</v>
      </c>
      <c r="CI19" s="946"/>
      <c r="CJ19" s="620">
        <v>2015</v>
      </c>
      <c r="CK19" s="945"/>
      <c r="CL19" s="609">
        <v>2016</v>
      </c>
      <c r="CM19" s="947"/>
      <c r="CN19" s="609">
        <v>2017</v>
      </c>
      <c r="CO19" s="948"/>
      <c r="CP19" s="609">
        <v>2018</v>
      </c>
      <c r="CQ19" s="948"/>
      <c r="CR19" s="609">
        <v>2019</v>
      </c>
      <c r="CS19" s="947"/>
    </row>
    <row r="20" spans="1:106" ht="13.5" customHeight="1">
      <c r="A20" s="336"/>
      <c r="C20" s="250" t="s">
        <v>62</v>
      </c>
      <c r="D20" s="1046" t="s">
        <v>265</v>
      </c>
      <c r="E20" s="1046"/>
      <c r="F20" s="1046"/>
      <c r="G20" s="1046"/>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6"/>
      <c r="AL20" s="1046"/>
      <c r="AM20" s="1046"/>
      <c r="AN20" s="1046"/>
      <c r="AO20" s="1046"/>
      <c r="AP20" s="1046"/>
      <c r="AQ20" s="1046"/>
      <c r="AR20" s="1046"/>
      <c r="AS20" s="1046"/>
      <c r="AT20" s="1046"/>
      <c r="AU20" s="1046"/>
      <c r="AV20" s="1046"/>
      <c r="AW20" s="1046"/>
      <c r="AX20" s="439"/>
      <c r="AY20" s="615">
        <v>9</v>
      </c>
      <c r="AZ20" s="616" t="s">
        <v>94</v>
      </c>
      <c r="BA20" s="221" t="s">
        <v>33</v>
      </c>
      <c r="BB20" s="949">
        <f>F9+F10+F11+F12+F13+F14+F15</f>
        <v>100</v>
      </c>
      <c r="BC20" s="949"/>
      <c r="BD20" s="949">
        <f>H9+H10+H11+H12+H13+H14+H15</f>
        <v>0</v>
      </c>
      <c r="BE20" s="949"/>
      <c r="BF20" s="949">
        <f>J9+J10+J11+J12+J13+J14+J15</f>
        <v>0</v>
      </c>
      <c r="BG20" s="949"/>
      <c r="BH20" s="949">
        <f>L9+L10+L11+L12+L13+L14+L15</f>
        <v>100</v>
      </c>
      <c r="BI20" s="949"/>
      <c r="BJ20" s="949">
        <f>N9+N10+N11+N12+N13+N14+N15</f>
        <v>0</v>
      </c>
      <c r="BK20" s="949"/>
      <c r="BL20" s="949">
        <f>P9+P10+P11+P12+P13+P14+P15</f>
        <v>0</v>
      </c>
      <c r="BM20" s="949"/>
      <c r="BN20" s="949">
        <f>R9+R10+R11+R12+R13+R14+R15</f>
        <v>0</v>
      </c>
      <c r="BO20" s="949"/>
      <c r="BP20" s="949">
        <f>T9+T10+T11+T12+T13+T14+T15</f>
        <v>0</v>
      </c>
      <c r="BQ20" s="949"/>
      <c r="BR20" s="949">
        <f>V9+V10+V11+V12+V13+V14+V15</f>
        <v>0</v>
      </c>
      <c r="BS20" s="949"/>
      <c r="BT20" s="949">
        <f>X9+X10+X11+X12+X13+X14+X15</f>
        <v>0</v>
      </c>
      <c r="BU20" s="949"/>
      <c r="BV20" s="949">
        <f>Z9+Z10+Z11+Z12+Z13+Z14+Z15</f>
        <v>0</v>
      </c>
      <c r="BW20" s="949"/>
      <c r="BX20" s="949">
        <f>AB9+AB10+AB11+AB12+AB13+AB14+AB15</f>
        <v>0</v>
      </c>
      <c r="BY20" s="949"/>
      <c r="BZ20" s="949">
        <f>AD9+AD10+AD11+AD12+AD13+AD14+AD15</f>
        <v>0</v>
      </c>
      <c r="CA20" s="949"/>
      <c r="CB20" s="949">
        <f>AF9+AF10+AF11+AF12+AF13+AF14+AF15</f>
        <v>0</v>
      </c>
      <c r="CC20" s="949"/>
      <c r="CD20" s="949">
        <f>AH9+AH10+AH11+AH12+AH13+AH14+AH15</f>
        <v>0</v>
      </c>
      <c r="CE20" s="950"/>
      <c r="CF20" s="949">
        <f>AJ9+AJ10+AJ11+AJ12+AJ13+AJ14+AJ15</f>
        <v>0</v>
      </c>
      <c r="CG20" s="949"/>
      <c r="CH20" s="949">
        <f>AL9+AL10+AL11+AL12+AL13+AL14+AL15</f>
        <v>0</v>
      </c>
      <c r="CI20" s="949"/>
      <c r="CJ20" s="949">
        <f>AN9+AN10+AN11+AN12+AN13+AN14+AN15</f>
        <v>0</v>
      </c>
      <c r="CK20" s="949"/>
      <c r="CL20" s="949">
        <f>AP9+AP10+AP11+AP12+AP13+AP14+AP15</f>
        <v>100.00999999999999</v>
      </c>
      <c r="CM20" s="949"/>
      <c r="CN20" s="949">
        <f>AR9+AR10+AR11+AR12+AR13+AR14+AR15</f>
        <v>100.01</v>
      </c>
      <c r="CO20" s="950"/>
      <c r="CP20" s="949">
        <f>AT9+AT10+AT11+AT12+AT13+AT14+AT15</f>
        <v>0</v>
      </c>
      <c r="CQ20" s="949"/>
      <c r="CR20" s="949">
        <f>AV9+AV10+AV11+AV12+AV13+AV14+AV15</f>
        <v>0</v>
      </c>
      <c r="CS20" s="949"/>
      <c r="CT20" s="2"/>
      <c r="CU20" s="2"/>
      <c r="CV20" s="2"/>
      <c r="CW20" s="2"/>
      <c r="CX20" s="2"/>
      <c r="CY20" s="2"/>
      <c r="CZ20" s="2"/>
      <c r="DA20" s="2"/>
      <c r="DB20" s="2"/>
    </row>
    <row r="21" spans="1:97" ht="27.75" customHeight="1">
      <c r="A21" s="336"/>
      <c r="C21" s="250"/>
      <c r="D21" s="1058"/>
      <c r="E21" s="1058"/>
      <c r="F21" s="1058"/>
      <c r="G21" s="1058"/>
      <c r="H21" s="1058"/>
      <c r="I21" s="1058"/>
      <c r="J21" s="1058"/>
      <c r="K21" s="1058"/>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c r="AG21" s="1058"/>
      <c r="AH21" s="1058"/>
      <c r="AI21" s="1058"/>
      <c r="AJ21" s="1058"/>
      <c r="AK21" s="1058"/>
      <c r="AL21" s="1058"/>
      <c r="AM21" s="1058"/>
      <c r="AN21" s="1058"/>
      <c r="AO21" s="1058"/>
      <c r="AP21" s="1058"/>
      <c r="AQ21" s="1058"/>
      <c r="AR21" s="1101"/>
      <c r="AS21" s="1101"/>
      <c r="AT21" s="1101"/>
      <c r="AU21" s="1101"/>
      <c r="AV21" s="1101"/>
      <c r="AW21" s="1101"/>
      <c r="AX21" s="241"/>
      <c r="AY21" s="618" t="s">
        <v>86</v>
      </c>
      <c r="AZ21" s="617" t="s">
        <v>410</v>
      </c>
      <c r="BA21" s="614"/>
      <c r="BB21" s="614" t="str">
        <f>IF(OR(ISBLANK(F9),ISBLANK(F10),ISBLANK(F11),ISBLANK(F12),ISBLANK(F13),ISBLANK(F14),ISBLANK(F15)),"N/A",IF(ROUND(BB20,0)=100,"ok","&lt;&gt;"))</f>
        <v>N/A</v>
      </c>
      <c r="BC21" s="614"/>
      <c r="BD21" s="614" t="str">
        <f>IF(OR(ISBLANK(H9),ISBLANK(H10),ISBLANK(H11),ISBLANK(H12),ISBLANK(H13),ISBLANK(H14),ISBLANK(H15)),"N/A",IF(ROUND(BD20,0)=100,"ok","&lt;&gt;"))</f>
        <v>N/A</v>
      </c>
      <c r="BE21" s="614"/>
      <c r="BF21" s="614" t="str">
        <f>IF(OR(ISBLANK(J9),ISBLANK(J10),ISBLANK(J11),ISBLANK(J12),ISBLANK(J13),ISBLANK(J14),ISBLANK(J15)),"N/A",IF(ROUND(BF20,0)=100,"ok","&lt;&gt;"))</f>
        <v>N/A</v>
      </c>
      <c r="BG21" s="614"/>
      <c r="BH21" s="614" t="str">
        <f>IF(OR(ISBLANK(L9),ISBLANK(L10),ISBLANK(L11),ISBLANK(L12),ISBLANK(L13),ISBLANK(L14),ISBLANK(L15)),"N/A",IF(ROUND(BH20,0)=100,"ok","&lt;&gt;"))</f>
        <v>ok</v>
      </c>
      <c r="BI21" s="614"/>
      <c r="BJ21" s="614" t="str">
        <f>IF(OR(ISBLANK(N9),ISBLANK(N10),ISBLANK(N11),ISBLANK(N12),ISBLANK(N13),ISBLANK(N14),ISBLANK(N15)),"N/A",IF(ROUND(BJ20,0)=100,"ok","&lt;&gt;"))</f>
        <v>N/A</v>
      </c>
      <c r="BK21" s="614"/>
      <c r="BL21" s="614" t="str">
        <f>IF(OR(ISBLANK(P9),ISBLANK(P10),ISBLANK(P11),ISBLANK(P12),ISBLANK(P13),ISBLANK(P14),ISBLANK(P15)),"N/A",IF(ROUND(BL20,0)=100,"ok","&lt;&gt;"))</f>
        <v>N/A</v>
      </c>
      <c r="BM21" s="614"/>
      <c r="BN21" s="614" t="str">
        <f>IF(OR(ISBLANK(R9),ISBLANK(R10),ISBLANK(R11),ISBLANK(R12),ISBLANK(R13),ISBLANK(R14),ISBLANK(R15)),"N/A",IF(ROUND(BN20,0)=100,"ok","&lt;&gt;"))</f>
        <v>N/A</v>
      </c>
      <c r="BO21" s="614"/>
      <c r="BP21" s="614" t="str">
        <f>IF(OR(ISBLANK(T9),ISBLANK(T10),ISBLANK(T11),ISBLANK(T12),ISBLANK(T13),ISBLANK(T14),ISBLANK(T15)),"N/A",IF(ROUND(BP20,0)=100,"ok","&lt;&gt;"))</f>
        <v>N/A</v>
      </c>
      <c r="BQ21" s="614"/>
      <c r="BR21" s="614" t="str">
        <f>IF(OR(ISBLANK(V9),ISBLANK(V10),ISBLANK(V11),ISBLANK(V12),ISBLANK(V13),ISBLANK(V14),ISBLANK(V15)),"N/A",IF(ROUND(BR20,0)=100,"ok","&lt;&gt;"))</f>
        <v>N/A</v>
      </c>
      <c r="BS21" s="614"/>
      <c r="BT21" s="614" t="str">
        <f>IF(OR(ISBLANK(X9),ISBLANK(X10),ISBLANK(X11),ISBLANK(X12),ISBLANK(X13),ISBLANK(X14),ISBLANK(X15)),"N/A",IF(ROUND(BT20,0)=100,"ok","&lt;&gt;"))</f>
        <v>N/A</v>
      </c>
      <c r="BU21" s="614"/>
      <c r="BV21" s="614" t="str">
        <f>IF(OR(ISBLANK(Z9),ISBLANK(Z10),ISBLANK(Z11),ISBLANK(Z12),ISBLANK(Z13),ISBLANK(Z14),ISBLANK(Z15)),"N/A",IF(ROUND(BV20,0)=100,"ok","&lt;&gt;"))</f>
        <v>N/A</v>
      </c>
      <c r="BW21" s="614"/>
      <c r="BX21" s="614" t="str">
        <f>IF(OR(ISBLANK(AB9),ISBLANK(AB10),ISBLANK(AB11),ISBLANK(AB12),ISBLANK(AB13),ISBLANK(AB14),ISBLANK(AB15)),"N/A",IF(ROUND(BX20,0)=100,"ok","&lt;&gt;"))</f>
        <v>N/A</v>
      </c>
      <c r="BY21" s="614"/>
      <c r="BZ21" s="614" t="str">
        <f>IF(OR(ISBLANK(AD9),ISBLANK(AD10),ISBLANK(AD11),ISBLANK(AD12),ISBLANK(AD13),ISBLANK(AD14),ISBLANK(AD15)),"N/A",IF(ROUND(BZ20,0)=100,"ok","&lt;&gt;"))</f>
        <v>N/A</v>
      </c>
      <c r="CA21" s="614"/>
      <c r="CB21" s="614" t="str">
        <f>IF(OR(ISBLANK(AF9),ISBLANK(AF10),ISBLANK(AF11),ISBLANK(AF12),ISBLANK(AF13),ISBLANK(AF14),ISBLANK(AF15)),"N/A",IF(ROUND(CB20,0)=100,"ok","&lt;&gt;"))</f>
        <v>N/A</v>
      </c>
      <c r="CC21" s="614"/>
      <c r="CD21" s="614" t="str">
        <f>IF(OR(ISBLANK(AH9),ISBLANK(AH10),ISBLANK(AH11),ISBLANK(AH12),ISBLANK(AH13),ISBLANK(AH14),ISBLANK(AH15)),"N/A",IF(ROUND(CD20,0)=100,"ok","&lt;&gt;"))</f>
        <v>N/A</v>
      </c>
      <c r="CE21" s="614"/>
      <c r="CF21" s="614" t="str">
        <f>IF(OR(ISBLANK(AJ9),ISBLANK(AJ10),ISBLANK(AJ11),ISBLANK(AJ12),ISBLANK(AJ13),ISBLANK(AJ14),ISBLANK(AJ15)),"N/A",IF(ROUND(CF20,0)=100,"ok","&lt;&gt;"))</f>
        <v>N/A</v>
      </c>
      <c r="CG21" s="614"/>
      <c r="CH21" s="614" t="str">
        <f>IF(OR(ISBLANK(AL9),ISBLANK(AL10),ISBLANK(AL11),ISBLANK(AL12),ISBLANK(AL13),ISBLANK(AL14),ISBLANK(AL15)),"N/A",IF(ROUND(CH20,0)=100,"ok","&lt;&gt;"))</f>
        <v>N/A</v>
      </c>
      <c r="CI21" s="614"/>
      <c r="CJ21" s="614" t="str">
        <f>IF(OR(ISBLANK(AN9),ISBLANK(AN10),ISBLANK(AN11),ISBLANK(AN12),ISBLANK(AN13),ISBLANK(AN14),ISBLANK(AN15)),"N/A",IF(ROUND(CJ20,0)=100,"ok","&lt;&gt;"))</f>
        <v>N/A</v>
      </c>
      <c r="CK21" s="614"/>
      <c r="CL21" s="614" t="str">
        <f>IF(OR(ISBLANK(AP9),ISBLANK(AP10),ISBLANK(AP11),ISBLANK(AP12),ISBLANK(AP13),ISBLANK(AP14),ISBLANK(AP15)),"N/A",IF(ROUND(CL20,0)=100,"ok","&lt;&gt;"))</f>
        <v>ok</v>
      </c>
      <c r="CM21" s="614"/>
      <c r="CN21" s="614" t="str">
        <f>IF(OR(ISBLANK(AR9),ISBLANK(AR10),ISBLANK(AR11),ISBLANK(AR12),ISBLANK(AR13),ISBLANK(AR14),ISBLANK(AR15)),"N/A",IF(ROUND(CN20,0)=100,"ok","&lt;&gt;"))</f>
        <v>ok</v>
      </c>
      <c r="CO21" s="614"/>
      <c r="CP21" s="614" t="str">
        <f>IF(OR(ISBLANK(AT9),ISBLANK(AT10),ISBLANK(AT11),ISBLANK(AT12),ISBLANK(AT13),ISBLANK(AT14),ISBLANK(AT15)),"N/A",IF(ROUND(CP20,0)=100,"ok","&lt;&gt;"))</f>
        <v>N/A</v>
      </c>
      <c r="CQ21" s="614"/>
      <c r="CR21" s="614" t="str">
        <f>IF(OR(ISBLANK(AV9),ISBLANK(AV10),ISBLANK(AV11),ISBLANK(AV12),ISBLANK(AV13),ISBLANK(AV14),ISBLANK(AV15)),"N/A",IF(ROUND(CR20,0)=100,"ok","&lt;&gt;"))</f>
        <v>N/A</v>
      </c>
      <c r="CS21" s="614"/>
    </row>
    <row r="22" spans="3:104" ht="21.75" customHeight="1">
      <c r="C22" s="101"/>
      <c r="D22" s="119"/>
      <c r="E22" s="98"/>
      <c r="F22" s="99"/>
      <c r="G22" s="176"/>
      <c r="H22" s="147"/>
      <c r="I22" s="176"/>
      <c r="J22" s="147"/>
      <c r="K22" s="176"/>
      <c r="L22" s="147"/>
      <c r="M22" s="176"/>
      <c r="N22" s="147"/>
      <c r="O22" s="176"/>
      <c r="P22" s="147"/>
      <c r="Q22" s="176"/>
      <c r="R22" s="147"/>
      <c r="S22" s="176"/>
      <c r="T22" s="147"/>
      <c r="U22" s="176"/>
      <c r="V22" s="147"/>
      <c r="W22" s="176"/>
      <c r="X22" s="147"/>
      <c r="Y22" s="176"/>
      <c r="Z22" s="147"/>
      <c r="AA22" s="537"/>
      <c r="AB22" s="147"/>
      <c r="AC22" s="537"/>
      <c r="AY22" s="339" t="s">
        <v>74</v>
      </c>
      <c r="AZ22" s="409" t="s">
        <v>75</v>
      </c>
      <c r="BA22" s="894"/>
      <c r="BB22" s="942"/>
      <c r="BC22" s="943"/>
      <c r="BD22" s="926"/>
      <c r="BE22" s="943"/>
      <c r="BF22" s="926"/>
      <c r="BG22" s="943"/>
      <c r="BH22" s="926"/>
      <c r="BI22" s="943"/>
      <c r="BJ22" s="926"/>
      <c r="BK22" s="943"/>
      <c r="BL22" s="926"/>
      <c r="BM22" s="943"/>
      <c r="BN22" s="926"/>
      <c r="BO22" s="943"/>
      <c r="BP22" s="926"/>
      <c r="BQ22" s="943"/>
      <c r="BR22" s="926"/>
      <c r="BS22" s="943"/>
      <c r="BT22" s="926"/>
      <c r="BU22" s="943"/>
      <c r="BV22" s="926"/>
      <c r="BW22" s="943"/>
      <c r="BX22" s="926"/>
      <c r="BY22" s="943"/>
      <c r="CT22" s="2"/>
      <c r="CU22" s="2"/>
      <c r="CV22" s="2"/>
      <c r="CW22" s="2"/>
      <c r="CX22" s="2"/>
      <c r="CY22" s="2"/>
      <c r="CZ22" s="2"/>
    </row>
    <row r="23" spans="1:104" ht="17.25" customHeight="1">
      <c r="A23" s="336"/>
      <c r="B23" s="336">
        <v>2</v>
      </c>
      <c r="C23" s="84" t="s">
        <v>252</v>
      </c>
      <c r="D23" s="84"/>
      <c r="E23" s="84"/>
      <c r="F23" s="160"/>
      <c r="G23" s="169"/>
      <c r="H23" s="160"/>
      <c r="I23" s="169"/>
      <c r="J23" s="160"/>
      <c r="K23" s="169"/>
      <c r="L23" s="160"/>
      <c r="M23" s="169"/>
      <c r="N23" s="160"/>
      <c r="O23" s="169"/>
      <c r="P23" s="160"/>
      <c r="Q23" s="169"/>
      <c r="R23" s="160"/>
      <c r="S23" s="169"/>
      <c r="T23" s="160"/>
      <c r="U23" s="169"/>
      <c r="V23" s="160"/>
      <c r="W23" s="169"/>
      <c r="X23" s="160"/>
      <c r="Y23" s="169"/>
      <c r="Z23" s="160"/>
      <c r="AA23" s="538"/>
      <c r="AB23" s="160"/>
      <c r="AC23" s="538"/>
      <c r="AD23" s="160"/>
      <c r="AE23" s="538"/>
      <c r="AF23" s="160"/>
      <c r="AG23" s="538"/>
      <c r="AH23" s="160"/>
      <c r="AI23" s="538"/>
      <c r="AJ23" s="169"/>
      <c r="AK23" s="538"/>
      <c r="AL23" s="169"/>
      <c r="AM23" s="538"/>
      <c r="AN23" s="157"/>
      <c r="AO23" s="543"/>
      <c r="AP23" s="157"/>
      <c r="AQ23" s="543"/>
      <c r="AR23" s="167"/>
      <c r="AS23" s="543"/>
      <c r="AT23" s="167"/>
      <c r="AU23" s="543"/>
      <c r="AV23" s="167"/>
      <c r="AW23" s="543"/>
      <c r="AX23" s="167"/>
      <c r="AY23" s="339" t="s">
        <v>76</v>
      </c>
      <c r="AZ23" s="409" t="s">
        <v>77</v>
      </c>
      <c r="BB23" s="339"/>
      <c r="BC23" s="951"/>
      <c r="BD23" s="339"/>
      <c r="BE23" s="951"/>
      <c r="BF23" s="339"/>
      <c r="BG23" s="951"/>
      <c r="BH23" s="339"/>
      <c r="BI23" s="951"/>
      <c r="BJ23" s="339"/>
      <c r="BK23" s="951"/>
      <c r="BL23" s="339"/>
      <c r="BM23" s="951"/>
      <c r="BN23" s="339"/>
      <c r="BO23" s="951"/>
      <c r="BP23" s="339"/>
      <c r="BQ23" s="951"/>
      <c r="BR23" s="339"/>
      <c r="BS23" s="951"/>
      <c r="BT23" s="339"/>
      <c r="BU23" s="951"/>
      <c r="BV23" s="339"/>
      <c r="BW23" s="951"/>
      <c r="BX23" s="339"/>
      <c r="BY23" s="951"/>
      <c r="BZ23" s="339"/>
      <c r="CA23" s="951"/>
      <c r="CB23" s="339"/>
      <c r="CC23" s="951"/>
      <c r="CD23" s="339"/>
      <c r="CE23" s="951"/>
      <c r="CF23" s="339"/>
      <c r="CG23" s="951"/>
      <c r="CH23" s="339"/>
      <c r="CI23" s="951"/>
      <c r="CJ23" s="898"/>
      <c r="CN23" s="339"/>
      <c r="CO23" s="951"/>
      <c r="CP23" s="898"/>
      <c r="CR23" s="339"/>
      <c r="CS23" s="951"/>
      <c r="CT23" s="2"/>
      <c r="CU23" s="2"/>
      <c r="CV23" s="2"/>
      <c r="CW23" s="2"/>
      <c r="CX23" s="2"/>
      <c r="CY23" s="2"/>
      <c r="CZ23" s="2"/>
    </row>
    <row r="24" spans="1:104" ht="2.25" customHeight="1" thickBot="1">
      <c r="A24" s="336"/>
      <c r="C24" s="86"/>
      <c r="D24" s="86"/>
      <c r="E24" s="86"/>
      <c r="F24" s="158"/>
      <c r="G24" s="168"/>
      <c r="H24" s="158"/>
      <c r="I24" s="168"/>
      <c r="J24" s="158"/>
      <c r="K24" s="168"/>
      <c r="L24" s="158"/>
      <c r="M24" s="168"/>
      <c r="N24" s="158"/>
      <c r="O24" s="168"/>
      <c r="P24" s="158"/>
      <c r="Q24" s="168"/>
      <c r="R24" s="158"/>
      <c r="S24" s="168"/>
      <c r="T24" s="158"/>
      <c r="U24" s="168"/>
      <c r="V24" s="158"/>
      <c r="W24" s="168"/>
      <c r="X24" s="158"/>
      <c r="Y24" s="168"/>
      <c r="Z24" s="158"/>
      <c r="AA24" s="539"/>
      <c r="AB24" s="158"/>
      <c r="AC24" s="539"/>
      <c r="AD24" s="158"/>
      <c r="AE24" s="539"/>
      <c r="AF24" s="158"/>
      <c r="AG24" s="539"/>
      <c r="AH24" s="158"/>
      <c r="AI24" s="539"/>
      <c r="AJ24" s="168"/>
      <c r="AK24" s="539"/>
      <c r="AL24" s="168"/>
      <c r="AM24" s="539"/>
      <c r="AN24" s="166"/>
      <c r="AO24" s="544"/>
      <c r="AP24" s="166"/>
      <c r="AQ24" s="544"/>
      <c r="AR24" s="170"/>
      <c r="AS24" s="544"/>
      <c r="AT24" s="170"/>
      <c r="AU24" s="544"/>
      <c r="AV24" s="170"/>
      <c r="AW24" s="544"/>
      <c r="AX24" s="170"/>
      <c r="BB24" s="339"/>
      <c r="BC24" s="951"/>
      <c r="BD24" s="339"/>
      <c r="BE24" s="951"/>
      <c r="BF24" s="339"/>
      <c r="BG24" s="951"/>
      <c r="BH24" s="339"/>
      <c r="BI24" s="951"/>
      <c r="BJ24" s="339"/>
      <c r="BK24" s="951"/>
      <c r="BL24" s="339"/>
      <c r="BM24" s="951"/>
      <c r="BN24" s="339"/>
      <c r="BO24" s="951"/>
      <c r="BP24" s="339"/>
      <c r="BQ24" s="951"/>
      <c r="BR24" s="339"/>
      <c r="BS24" s="951"/>
      <c r="BT24" s="339"/>
      <c r="BU24" s="951"/>
      <c r="BV24" s="339"/>
      <c r="BW24" s="951"/>
      <c r="BX24" s="339"/>
      <c r="BY24" s="951"/>
      <c r="BZ24" s="339"/>
      <c r="CA24" s="951"/>
      <c r="CB24" s="339"/>
      <c r="CC24" s="951"/>
      <c r="CD24" s="339"/>
      <c r="CE24" s="951"/>
      <c r="CF24" s="339"/>
      <c r="CG24" s="951"/>
      <c r="CH24" s="339"/>
      <c r="CI24" s="951"/>
      <c r="CN24" s="339"/>
      <c r="CO24" s="951"/>
      <c r="CR24" s="339"/>
      <c r="CS24" s="951"/>
      <c r="CT24" s="2"/>
      <c r="CU24" s="2"/>
      <c r="CV24" s="2"/>
      <c r="CW24" s="2"/>
      <c r="CX24" s="2"/>
      <c r="CY24" s="2"/>
      <c r="CZ24" s="2"/>
    </row>
    <row r="25" spans="1:104" ht="18" customHeight="1">
      <c r="A25" s="336"/>
      <c r="C25" s="789" t="s">
        <v>31</v>
      </c>
      <c r="D25" s="1096" t="s">
        <v>253</v>
      </c>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8"/>
      <c r="AY25" s="340" t="s">
        <v>81</v>
      </c>
      <c r="AZ25" s="598" t="s">
        <v>82</v>
      </c>
      <c r="BA25" s="900"/>
      <c r="BB25" s="952"/>
      <c r="BC25" s="953"/>
      <c r="BD25" s="952"/>
      <c r="BE25" s="953"/>
      <c r="BF25" s="952"/>
      <c r="BG25" s="953"/>
      <c r="BH25" s="952"/>
      <c r="BI25" s="953"/>
      <c r="BJ25" s="952"/>
      <c r="BK25" s="953"/>
      <c r="BL25" s="952"/>
      <c r="BM25" s="953"/>
      <c r="BN25" s="952"/>
      <c r="BO25" s="953"/>
      <c r="BP25" s="952"/>
      <c r="BQ25" s="953"/>
      <c r="BR25" s="952"/>
      <c r="BS25" s="953"/>
      <c r="BT25" s="952"/>
      <c r="BU25" s="953"/>
      <c r="BV25" s="952"/>
      <c r="BW25" s="953"/>
      <c r="BX25" s="952"/>
      <c r="BY25" s="953"/>
      <c r="BZ25" s="952"/>
      <c r="CA25" s="953"/>
      <c r="CB25" s="952"/>
      <c r="CC25" s="953"/>
      <c r="CD25" s="952"/>
      <c r="CE25" s="953"/>
      <c r="CF25" s="900"/>
      <c r="CG25" s="900"/>
      <c r="CH25" s="900"/>
      <c r="CI25" s="953"/>
      <c r="CN25" s="900"/>
      <c r="CO25" s="953"/>
      <c r="CR25" s="900"/>
      <c r="CS25" s="953"/>
      <c r="CT25" s="2"/>
      <c r="CU25" s="2"/>
      <c r="CV25" s="2"/>
      <c r="CW25" s="2"/>
      <c r="CX25" s="2"/>
      <c r="CY25" s="2"/>
      <c r="CZ25" s="2"/>
    </row>
    <row r="26" spans="1:97" ht="16.5" customHeight="1">
      <c r="A26" s="336"/>
      <c r="C26" s="790"/>
      <c r="D26" s="1053"/>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3"/>
      <c r="AM26" s="1053"/>
      <c r="AN26" s="1053"/>
      <c r="AO26" s="1053"/>
      <c r="AP26" s="1053"/>
      <c r="AQ26" s="1053"/>
      <c r="AR26" s="1053"/>
      <c r="AS26" s="1053"/>
      <c r="AT26" s="1053"/>
      <c r="AU26" s="1053"/>
      <c r="AV26" s="1053"/>
      <c r="AW26" s="1053"/>
      <c r="AX26" s="1093"/>
      <c r="AY26" s="340" t="s">
        <v>83</v>
      </c>
      <c r="AZ26" s="598" t="s">
        <v>84</v>
      </c>
      <c r="BA26" s="954"/>
      <c r="BB26" s="954"/>
      <c r="BC26" s="954"/>
      <c r="BD26" s="954"/>
      <c r="BE26" s="954"/>
      <c r="BF26" s="954"/>
      <c r="BG26" s="954"/>
      <c r="BH26" s="954"/>
      <c r="BI26" s="954"/>
      <c r="BJ26" s="954"/>
      <c r="BK26" s="954"/>
      <c r="BL26" s="954"/>
      <c r="BM26" s="954"/>
      <c r="BN26" s="954"/>
      <c r="BO26" s="954"/>
      <c r="BP26" s="954"/>
      <c r="BQ26" s="954"/>
      <c r="BR26" s="954"/>
      <c r="BS26" s="954"/>
      <c r="BT26" s="954"/>
      <c r="BU26" s="954"/>
      <c r="BV26" s="954"/>
      <c r="BW26" s="954"/>
      <c r="BX26" s="954"/>
      <c r="BY26" s="954"/>
      <c r="BZ26" s="954"/>
      <c r="CA26" s="954"/>
      <c r="CB26" s="954"/>
      <c r="CC26" s="954"/>
      <c r="CD26" s="954"/>
      <c r="CE26" s="954"/>
      <c r="CF26" s="954"/>
      <c r="CG26" s="954"/>
      <c r="CH26" s="954"/>
      <c r="CI26" s="954"/>
      <c r="CN26" s="954"/>
      <c r="CO26" s="954"/>
      <c r="CR26" s="954"/>
      <c r="CS26" s="954"/>
    </row>
    <row r="27" spans="1:97" ht="16.5" customHeight="1">
      <c r="A27" s="336"/>
      <c r="C27" s="791"/>
      <c r="D27" s="1040"/>
      <c r="E27" s="1040"/>
      <c r="F27" s="1040"/>
      <c r="G27" s="1040"/>
      <c r="H27" s="1040"/>
      <c r="I27" s="1040"/>
      <c r="J27" s="1040"/>
      <c r="K27" s="1040"/>
      <c r="L27" s="1040"/>
      <c r="M27" s="1040"/>
      <c r="N27" s="1040"/>
      <c r="O27" s="1040"/>
      <c r="P27" s="1040"/>
      <c r="Q27" s="1040"/>
      <c r="R27" s="1040"/>
      <c r="S27" s="1040"/>
      <c r="T27" s="1040"/>
      <c r="U27" s="1040"/>
      <c r="V27" s="1040"/>
      <c r="W27" s="1040"/>
      <c r="X27" s="1040"/>
      <c r="Y27" s="1040"/>
      <c r="Z27" s="1040"/>
      <c r="AA27" s="1040"/>
      <c r="AB27" s="1040"/>
      <c r="AC27" s="1040"/>
      <c r="AD27" s="1040"/>
      <c r="AE27" s="1040"/>
      <c r="AF27" s="1040"/>
      <c r="AG27" s="1040"/>
      <c r="AH27" s="1040"/>
      <c r="AI27" s="1040"/>
      <c r="AJ27" s="1040"/>
      <c r="AK27" s="1040"/>
      <c r="AL27" s="1040"/>
      <c r="AM27" s="1040"/>
      <c r="AN27" s="1040"/>
      <c r="AO27" s="1040"/>
      <c r="AP27" s="1040"/>
      <c r="AQ27" s="1040"/>
      <c r="AR27" s="1040"/>
      <c r="AS27" s="1040"/>
      <c r="AT27" s="1040"/>
      <c r="AU27" s="1040"/>
      <c r="AV27" s="1040"/>
      <c r="AW27" s="1040"/>
      <c r="AX27" s="1091"/>
      <c r="BA27" s="954"/>
      <c r="BB27" s="954"/>
      <c r="BC27" s="954"/>
      <c r="BD27" s="954"/>
      <c r="BE27" s="954"/>
      <c r="BF27" s="954"/>
      <c r="BG27" s="954"/>
      <c r="BH27" s="954"/>
      <c r="BI27" s="954"/>
      <c r="BJ27" s="954"/>
      <c r="BK27" s="954"/>
      <c r="BL27" s="954"/>
      <c r="BM27" s="954"/>
      <c r="BN27" s="954"/>
      <c r="BO27" s="954"/>
      <c r="BP27" s="954"/>
      <c r="BQ27" s="954"/>
      <c r="BR27" s="954"/>
      <c r="BS27" s="954"/>
      <c r="BT27" s="954"/>
      <c r="BU27" s="954"/>
      <c r="BV27" s="954"/>
      <c r="BW27" s="954"/>
      <c r="BX27" s="954"/>
      <c r="BY27" s="954"/>
      <c r="BZ27" s="954"/>
      <c r="CA27" s="954"/>
      <c r="CB27" s="954"/>
      <c r="CC27" s="954"/>
      <c r="CD27" s="954"/>
      <c r="CE27" s="954"/>
      <c r="CF27" s="954"/>
      <c r="CG27" s="954"/>
      <c r="CH27" s="954"/>
      <c r="CI27" s="954"/>
      <c r="CN27" s="954"/>
      <c r="CO27" s="954"/>
      <c r="CR27" s="954"/>
      <c r="CS27" s="954"/>
    </row>
    <row r="28" spans="1:97" ht="16.5" customHeight="1">
      <c r="A28" s="336"/>
      <c r="C28" s="791"/>
      <c r="D28" s="1040"/>
      <c r="E28" s="1040"/>
      <c r="F28" s="1040"/>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c r="AE28" s="1040"/>
      <c r="AF28" s="1040"/>
      <c r="AG28" s="1040"/>
      <c r="AH28" s="1040"/>
      <c r="AI28" s="1040"/>
      <c r="AJ28" s="1040"/>
      <c r="AK28" s="1040"/>
      <c r="AL28" s="1040"/>
      <c r="AM28" s="1040"/>
      <c r="AN28" s="1040"/>
      <c r="AO28" s="1040"/>
      <c r="AP28" s="1040"/>
      <c r="AQ28" s="1040"/>
      <c r="AR28" s="1040"/>
      <c r="AS28" s="1040"/>
      <c r="AT28" s="1040"/>
      <c r="AU28" s="1040"/>
      <c r="AV28" s="1040"/>
      <c r="AW28" s="1040"/>
      <c r="AX28" s="1091"/>
      <c r="BA28" s="954"/>
      <c r="BB28" s="954"/>
      <c r="BC28" s="954"/>
      <c r="BD28" s="954"/>
      <c r="BE28" s="954"/>
      <c r="BF28" s="954"/>
      <c r="BG28" s="954"/>
      <c r="BH28" s="954"/>
      <c r="BI28" s="954"/>
      <c r="BJ28" s="954"/>
      <c r="BK28" s="954"/>
      <c r="BL28" s="954"/>
      <c r="BM28" s="954"/>
      <c r="BN28" s="954"/>
      <c r="BO28" s="954"/>
      <c r="BP28" s="954"/>
      <c r="BQ28" s="954"/>
      <c r="BR28" s="954"/>
      <c r="BS28" s="954"/>
      <c r="BT28" s="954"/>
      <c r="BU28" s="954"/>
      <c r="BV28" s="954"/>
      <c r="BW28" s="954"/>
      <c r="BX28" s="954"/>
      <c r="BY28" s="954"/>
      <c r="BZ28" s="954"/>
      <c r="CA28" s="954"/>
      <c r="CB28" s="954"/>
      <c r="CC28" s="954"/>
      <c r="CD28" s="954"/>
      <c r="CE28" s="954"/>
      <c r="CF28" s="954"/>
      <c r="CG28" s="954"/>
      <c r="CH28" s="954"/>
      <c r="CI28" s="954"/>
      <c r="CN28" s="954"/>
      <c r="CO28" s="954"/>
      <c r="CR28" s="954"/>
      <c r="CS28" s="954"/>
    </row>
    <row r="29" spans="1:97" ht="16.5" customHeight="1">
      <c r="A29" s="336"/>
      <c r="C29" s="791"/>
      <c r="D29" s="1040"/>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c r="AH29" s="1040"/>
      <c r="AI29" s="1040"/>
      <c r="AJ29" s="1040"/>
      <c r="AK29" s="1040"/>
      <c r="AL29" s="1040"/>
      <c r="AM29" s="1040"/>
      <c r="AN29" s="1040"/>
      <c r="AO29" s="1040"/>
      <c r="AP29" s="1040"/>
      <c r="AQ29" s="1040"/>
      <c r="AR29" s="1040"/>
      <c r="AS29" s="1040"/>
      <c r="AT29" s="1040"/>
      <c r="AU29" s="1040"/>
      <c r="AV29" s="1040"/>
      <c r="AW29" s="1040"/>
      <c r="AX29" s="1091"/>
      <c r="AY29" s="954"/>
      <c r="AZ29" s="954"/>
      <c r="BA29" s="954"/>
      <c r="BB29" s="954"/>
      <c r="BC29" s="954"/>
      <c r="BD29" s="954"/>
      <c r="BE29" s="954"/>
      <c r="BF29" s="954"/>
      <c r="BG29" s="954"/>
      <c r="BH29" s="954"/>
      <c r="BI29" s="954"/>
      <c r="BJ29" s="954"/>
      <c r="BK29" s="954"/>
      <c r="BL29" s="954"/>
      <c r="BM29" s="954"/>
      <c r="BN29" s="954"/>
      <c r="BO29" s="954"/>
      <c r="BP29" s="954"/>
      <c r="BQ29" s="954"/>
      <c r="BR29" s="954"/>
      <c r="BS29" s="954"/>
      <c r="BT29" s="954"/>
      <c r="BU29" s="954"/>
      <c r="BV29" s="954"/>
      <c r="BW29" s="954"/>
      <c r="BX29" s="954"/>
      <c r="BY29" s="954"/>
      <c r="BZ29" s="954"/>
      <c r="CA29" s="954"/>
      <c r="CB29" s="954"/>
      <c r="CC29" s="954"/>
      <c r="CD29" s="954"/>
      <c r="CE29" s="954"/>
      <c r="CF29" s="954"/>
      <c r="CG29" s="954"/>
      <c r="CH29" s="954"/>
      <c r="CI29" s="954"/>
      <c r="CN29" s="954"/>
      <c r="CO29" s="954"/>
      <c r="CR29" s="954"/>
      <c r="CS29" s="954"/>
    </row>
    <row r="30" spans="1:97" ht="16.5" customHeight="1">
      <c r="A30" s="336"/>
      <c r="C30" s="791"/>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0"/>
      <c r="AP30" s="1040"/>
      <c r="AQ30" s="1040"/>
      <c r="AR30" s="1040"/>
      <c r="AS30" s="1040"/>
      <c r="AT30" s="1040"/>
      <c r="AU30" s="1040"/>
      <c r="AV30" s="1040"/>
      <c r="AW30" s="1040"/>
      <c r="AX30" s="1091"/>
      <c r="AY30" s="1095"/>
      <c r="AZ30" s="1095"/>
      <c r="BA30" s="1095"/>
      <c r="BB30" s="1095"/>
      <c r="BC30" s="1095"/>
      <c r="BD30" s="1095"/>
      <c r="BE30" s="1095"/>
      <c r="BF30" s="1095"/>
      <c r="BG30" s="1095"/>
      <c r="BH30" s="1095"/>
      <c r="BI30" s="1095"/>
      <c r="BJ30" s="1095"/>
      <c r="BK30" s="1095"/>
      <c r="BL30" s="1095"/>
      <c r="BM30" s="1095"/>
      <c r="BN30" s="1095"/>
      <c r="BO30" s="1095"/>
      <c r="BP30" s="1095"/>
      <c r="BQ30" s="1095"/>
      <c r="BR30" s="1095"/>
      <c r="BS30" s="1095"/>
      <c r="BT30" s="1095"/>
      <c r="BU30" s="1095"/>
      <c r="BV30" s="1095"/>
      <c r="BW30" s="1095"/>
      <c r="BX30" s="1095"/>
      <c r="BY30" s="1095"/>
      <c r="BZ30" s="1095"/>
      <c r="CA30" s="1095"/>
      <c r="CB30" s="1095"/>
      <c r="CC30" s="1095"/>
      <c r="CD30" s="1095"/>
      <c r="CE30" s="1095"/>
      <c r="CF30" s="1095"/>
      <c r="CG30" s="1095"/>
      <c r="CH30" s="1095"/>
      <c r="CI30" s="1095"/>
      <c r="CN30" s="260"/>
      <c r="CO30" s="260"/>
      <c r="CR30" s="260"/>
      <c r="CS30" s="260"/>
    </row>
    <row r="31" spans="1:97" ht="16.5" customHeight="1">
      <c r="A31" s="336"/>
      <c r="C31" s="791"/>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1040"/>
      <c r="AI31" s="1040"/>
      <c r="AJ31" s="1040"/>
      <c r="AK31" s="1040"/>
      <c r="AL31" s="1040"/>
      <c r="AM31" s="1040"/>
      <c r="AN31" s="1040"/>
      <c r="AO31" s="1040"/>
      <c r="AP31" s="1040"/>
      <c r="AQ31" s="1040"/>
      <c r="AR31" s="1040"/>
      <c r="AS31" s="1040"/>
      <c r="AT31" s="1040"/>
      <c r="AU31" s="1040"/>
      <c r="AV31" s="1040"/>
      <c r="AW31" s="1040"/>
      <c r="AX31" s="1091"/>
      <c r="AY31" s="1095"/>
      <c r="AZ31" s="1095"/>
      <c r="BA31" s="1095"/>
      <c r="BB31" s="1095"/>
      <c r="BC31" s="1095"/>
      <c r="BD31" s="1095"/>
      <c r="BE31" s="1095"/>
      <c r="BF31" s="1095"/>
      <c r="BG31" s="1095"/>
      <c r="BH31" s="1095"/>
      <c r="BI31" s="1095"/>
      <c r="BJ31" s="1095"/>
      <c r="BK31" s="1095"/>
      <c r="BL31" s="1095"/>
      <c r="BM31" s="1095"/>
      <c r="BN31" s="1095"/>
      <c r="BO31" s="1095"/>
      <c r="BP31" s="1095"/>
      <c r="BQ31" s="1095"/>
      <c r="BR31" s="1095"/>
      <c r="BS31" s="1095"/>
      <c r="BT31" s="1095"/>
      <c r="BU31" s="1095"/>
      <c r="BV31" s="1095"/>
      <c r="BW31" s="1095"/>
      <c r="BX31" s="1095"/>
      <c r="BY31" s="1095"/>
      <c r="BZ31" s="1095"/>
      <c r="CA31" s="1095"/>
      <c r="CB31" s="1095"/>
      <c r="CC31" s="1095"/>
      <c r="CD31" s="1095"/>
      <c r="CE31" s="1095"/>
      <c r="CF31" s="1095"/>
      <c r="CG31" s="1095"/>
      <c r="CH31" s="1095"/>
      <c r="CI31" s="1095"/>
      <c r="CN31" s="260"/>
      <c r="CO31" s="260"/>
      <c r="CR31" s="260"/>
      <c r="CS31" s="260"/>
    </row>
    <row r="32" spans="1:97" ht="16.5" customHeight="1">
      <c r="A32" s="336"/>
      <c r="C32" s="791"/>
      <c r="D32" s="1040"/>
      <c r="E32" s="1040"/>
      <c r="F32" s="1040"/>
      <c r="G32" s="1040"/>
      <c r="H32" s="1040"/>
      <c r="I32" s="1040"/>
      <c r="J32" s="1040"/>
      <c r="K32" s="1040"/>
      <c r="L32" s="1040"/>
      <c r="M32" s="1040"/>
      <c r="N32" s="1040"/>
      <c r="O32" s="1040"/>
      <c r="P32" s="1040"/>
      <c r="Q32" s="1040"/>
      <c r="R32" s="1040"/>
      <c r="S32" s="1040"/>
      <c r="T32" s="1040"/>
      <c r="U32" s="1040"/>
      <c r="V32" s="1040"/>
      <c r="W32" s="1040"/>
      <c r="X32" s="1040"/>
      <c r="Y32" s="1040"/>
      <c r="Z32" s="1040"/>
      <c r="AA32" s="1040"/>
      <c r="AB32" s="1040"/>
      <c r="AC32" s="1040"/>
      <c r="AD32" s="1040"/>
      <c r="AE32" s="1040"/>
      <c r="AF32" s="1040"/>
      <c r="AG32" s="1040"/>
      <c r="AH32" s="1040"/>
      <c r="AI32" s="1040"/>
      <c r="AJ32" s="1040"/>
      <c r="AK32" s="1040"/>
      <c r="AL32" s="1040"/>
      <c r="AM32" s="1040"/>
      <c r="AN32" s="1040"/>
      <c r="AO32" s="1040"/>
      <c r="AP32" s="1040"/>
      <c r="AQ32" s="1040"/>
      <c r="AR32" s="1040"/>
      <c r="AS32" s="1040"/>
      <c r="AT32" s="1040"/>
      <c r="AU32" s="1040"/>
      <c r="AV32" s="1040"/>
      <c r="AW32" s="1040"/>
      <c r="AX32" s="1091"/>
      <c r="AY32" s="1095"/>
      <c r="AZ32" s="1095"/>
      <c r="BA32" s="1095"/>
      <c r="BB32" s="1095"/>
      <c r="BC32" s="1095"/>
      <c r="BD32" s="1095"/>
      <c r="BE32" s="1095"/>
      <c r="BF32" s="1095"/>
      <c r="BG32" s="1095"/>
      <c r="BH32" s="1095"/>
      <c r="BI32" s="1095"/>
      <c r="BJ32" s="1095"/>
      <c r="BK32" s="1095"/>
      <c r="BL32" s="1095"/>
      <c r="BM32" s="1095"/>
      <c r="BN32" s="1095"/>
      <c r="BO32" s="1095"/>
      <c r="BP32" s="1095"/>
      <c r="BQ32" s="1095"/>
      <c r="BR32" s="1095"/>
      <c r="BS32" s="1095"/>
      <c r="BT32" s="1095"/>
      <c r="BU32" s="1095"/>
      <c r="BV32" s="1095"/>
      <c r="BW32" s="1095"/>
      <c r="BX32" s="1095"/>
      <c r="BY32" s="1095"/>
      <c r="BZ32" s="1095"/>
      <c r="CA32" s="1095"/>
      <c r="CB32" s="1095"/>
      <c r="CC32" s="1095"/>
      <c r="CD32" s="1095"/>
      <c r="CE32" s="1095"/>
      <c r="CF32" s="1095"/>
      <c r="CG32" s="1095"/>
      <c r="CH32" s="1095"/>
      <c r="CI32" s="1095"/>
      <c r="CN32" s="260"/>
      <c r="CO32" s="260"/>
      <c r="CR32" s="260"/>
      <c r="CS32" s="260"/>
    </row>
    <row r="33" spans="1:97" ht="16.5" customHeight="1">
      <c r="A33" s="336"/>
      <c r="C33" s="791"/>
      <c r="D33" s="1040"/>
      <c r="E33" s="1040"/>
      <c r="F33" s="1040"/>
      <c r="G33" s="1040"/>
      <c r="H33" s="1040"/>
      <c r="I33" s="1040"/>
      <c r="J33" s="1040"/>
      <c r="K33" s="1040"/>
      <c r="L33" s="1040"/>
      <c r="M33" s="1040"/>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0"/>
      <c r="AJ33" s="1040"/>
      <c r="AK33" s="1040"/>
      <c r="AL33" s="1040"/>
      <c r="AM33" s="1040"/>
      <c r="AN33" s="1040"/>
      <c r="AO33" s="1040"/>
      <c r="AP33" s="1040"/>
      <c r="AQ33" s="1040"/>
      <c r="AR33" s="1040"/>
      <c r="AS33" s="1040"/>
      <c r="AT33" s="1040"/>
      <c r="AU33" s="1040"/>
      <c r="AV33" s="1040"/>
      <c r="AW33" s="1040"/>
      <c r="AX33" s="1091"/>
      <c r="AY33" s="1095"/>
      <c r="AZ33" s="1095"/>
      <c r="BA33" s="1095"/>
      <c r="BB33" s="1095"/>
      <c r="BC33" s="1095"/>
      <c r="BD33" s="1095"/>
      <c r="BE33" s="1095"/>
      <c r="BF33" s="1095"/>
      <c r="BG33" s="1095"/>
      <c r="BH33" s="1095"/>
      <c r="BI33" s="1095"/>
      <c r="BJ33" s="1095"/>
      <c r="BK33" s="1095"/>
      <c r="BL33" s="1095"/>
      <c r="BM33" s="1095"/>
      <c r="BN33" s="1095"/>
      <c r="BO33" s="1095"/>
      <c r="BP33" s="1095"/>
      <c r="BQ33" s="1095"/>
      <c r="BR33" s="1095"/>
      <c r="BS33" s="1095"/>
      <c r="BT33" s="1095"/>
      <c r="BU33" s="1095"/>
      <c r="BV33" s="1095"/>
      <c r="BW33" s="1095"/>
      <c r="BX33" s="1095"/>
      <c r="BY33" s="1095"/>
      <c r="BZ33" s="1095"/>
      <c r="CA33" s="1095"/>
      <c r="CB33" s="1095"/>
      <c r="CC33" s="1095"/>
      <c r="CD33" s="1095"/>
      <c r="CE33" s="1095"/>
      <c r="CF33" s="1095"/>
      <c r="CG33" s="1095"/>
      <c r="CH33" s="1095"/>
      <c r="CI33" s="1095"/>
      <c r="CN33" s="260"/>
      <c r="CO33" s="260"/>
      <c r="CR33" s="260"/>
      <c r="CS33" s="260"/>
    </row>
    <row r="34" spans="1:97" ht="16.5" customHeight="1">
      <c r="A34" s="336"/>
      <c r="C34" s="791"/>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L34" s="1040"/>
      <c r="AM34" s="1040"/>
      <c r="AN34" s="1040"/>
      <c r="AO34" s="1040"/>
      <c r="AP34" s="1040"/>
      <c r="AQ34" s="1040"/>
      <c r="AR34" s="1040"/>
      <c r="AS34" s="1040"/>
      <c r="AT34" s="1040"/>
      <c r="AU34" s="1040"/>
      <c r="AV34" s="1040"/>
      <c r="AW34" s="1040"/>
      <c r="AX34" s="1091"/>
      <c r="AY34" s="1095"/>
      <c r="AZ34" s="1095"/>
      <c r="BA34" s="1095"/>
      <c r="BB34" s="1095"/>
      <c r="BC34" s="1095"/>
      <c r="BD34" s="1095"/>
      <c r="BE34" s="1095"/>
      <c r="BF34" s="1095"/>
      <c r="BG34" s="1095"/>
      <c r="BH34" s="1095"/>
      <c r="BI34" s="1095"/>
      <c r="BJ34" s="1095"/>
      <c r="BK34" s="1095"/>
      <c r="BL34" s="1095"/>
      <c r="BM34" s="1095"/>
      <c r="BN34" s="1095"/>
      <c r="BO34" s="1095"/>
      <c r="BP34" s="1095"/>
      <c r="BQ34" s="1095"/>
      <c r="BR34" s="1095"/>
      <c r="BS34" s="1095"/>
      <c r="BT34" s="1095"/>
      <c r="BU34" s="1095"/>
      <c r="BV34" s="1095"/>
      <c r="BW34" s="1095"/>
      <c r="BX34" s="1095"/>
      <c r="BY34" s="1095"/>
      <c r="BZ34" s="1095"/>
      <c r="CA34" s="1095"/>
      <c r="CB34" s="1095"/>
      <c r="CC34" s="1095"/>
      <c r="CD34" s="1095"/>
      <c r="CE34" s="1095"/>
      <c r="CF34" s="1095"/>
      <c r="CG34" s="1095"/>
      <c r="CH34" s="1095"/>
      <c r="CI34" s="1095"/>
      <c r="CN34" s="260"/>
      <c r="CO34" s="260"/>
      <c r="CR34" s="260"/>
      <c r="CS34" s="260"/>
    </row>
    <row r="35" spans="1:97" ht="16.5" customHeight="1">
      <c r="A35" s="336"/>
      <c r="C35" s="791"/>
      <c r="D35" s="1040"/>
      <c r="E35" s="1040"/>
      <c r="F35" s="1040"/>
      <c r="G35" s="1040"/>
      <c r="H35" s="1040"/>
      <c r="I35" s="1040"/>
      <c r="J35" s="10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1040"/>
      <c r="AK35" s="1040"/>
      <c r="AL35" s="1040"/>
      <c r="AM35" s="1040"/>
      <c r="AN35" s="1040"/>
      <c r="AO35" s="1040"/>
      <c r="AP35" s="1040"/>
      <c r="AQ35" s="1040"/>
      <c r="AR35" s="1040"/>
      <c r="AS35" s="1040"/>
      <c r="AT35" s="1040"/>
      <c r="AU35" s="1040"/>
      <c r="AV35" s="1040"/>
      <c r="AW35" s="1040"/>
      <c r="AX35" s="1091"/>
      <c r="AY35" s="1095"/>
      <c r="AZ35" s="1095"/>
      <c r="BA35" s="1095"/>
      <c r="BB35" s="1095"/>
      <c r="BC35" s="1095"/>
      <c r="BD35" s="1095"/>
      <c r="BE35" s="1095"/>
      <c r="BF35" s="1095"/>
      <c r="BG35" s="1095"/>
      <c r="BH35" s="1095"/>
      <c r="BI35" s="1095"/>
      <c r="BJ35" s="1095"/>
      <c r="BK35" s="1095"/>
      <c r="BL35" s="1095"/>
      <c r="BM35" s="1095"/>
      <c r="BN35" s="1095"/>
      <c r="BO35" s="1095"/>
      <c r="BP35" s="1095"/>
      <c r="BQ35" s="1095"/>
      <c r="BR35" s="1095"/>
      <c r="BS35" s="1095"/>
      <c r="BT35" s="1095"/>
      <c r="BU35" s="1095"/>
      <c r="BV35" s="1095"/>
      <c r="BW35" s="1095"/>
      <c r="BX35" s="1095"/>
      <c r="BY35" s="1095"/>
      <c r="BZ35" s="1095"/>
      <c r="CA35" s="1095"/>
      <c r="CB35" s="1095"/>
      <c r="CC35" s="1095"/>
      <c r="CD35" s="1095"/>
      <c r="CE35" s="1095"/>
      <c r="CF35" s="1095"/>
      <c r="CG35" s="1095"/>
      <c r="CH35" s="1095"/>
      <c r="CI35" s="1095"/>
      <c r="CN35" s="260"/>
      <c r="CO35" s="260"/>
      <c r="CR35" s="260"/>
      <c r="CS35" s="260"/>
    </row>
    <row r="36" spans="1:97" ht="16.5" customHeight="1">
      <c r="A36" s="336"/>
      <c r="C36" s="791"/>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c r="AX36" s="1091"/>
      <c r="AY36" s="1095"/>
      <c r="AZ36" s="1095"/>
      <c r="BA36" s="1095"/>
      <c r="BB36" s="1095"/>
      <c r="BC36" s="1095"/>
      <c r="BD36" s="1095"/>
      <c r="BE36" s="1095"/>
      <c r="BF36" s="1095"/>
      <c r="BG36" s="1095"/>
      <c r="BH36" s="1095"/>
      <c r="BI36" s="1095"/>
      <c r="BJ36" s="1095"/>
      <c r="BK36" s="1095"/>
      <c r="BL36" s="1095"/>
      <c r="BM36" s="1095"/>
      <c r="BN36" s="1095"/>
      <c r="BO36" s="1095"/>
      <c r="BP36" s="1095"/>
      <c r="BQ36" s="1095"/>
      <c r="BR36" s="1095"/>
      <c r="BS36" s="1095"/>
      <c r="BT36" s="1095"/>
      <c r="BU36" s="1095"/>
      <c r="BV36" s="1095"/>
      <c r="BW36" s="1095"/>
      <c r="BX36" s="1095"/>
      <c r="BY36" s="1095"/>
      <c r="BZ36" s="1095"/>
      <c r="CA36" s="1095"/>
      <c r="CB36" s="1095"/>
      <c r="CC36" s="1095"/>
      <c r="CD36" s="1095"/>
      <c r="CE36" s="1095"/>
      <c r="CF36" s="1095"/>
      <c r="CG36" s="1095"/>
      <c r="CH36" s="1095"/>
      <c r="CI36" s="1095"/>
      <c r="CN36" s="260"/>
      <c r="CO36" s="260"/>
      <c r="CR36" s="260"/>
      <c r="CS36" s="260"/>
    </row>
    <row r="37" spans="1:97" ht="16.5" customHeight="1">
      <c r="A37" s="336"/>
      <c r="C37" s="791"/>
      <c r="D37" s="1040"/>
      <c r="E37" s="1040"/>
      <c r="F37" s="1040"/>
      <c r="G37" s="1040"/>
      <c r="H37" s="1040"/>
      <c r="I37" s="1040"/>
      <c r="J37" s="10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L37" s="1040"/>
      <c r="AM37" s="1040"/>
      <c r="AN37" s="1040"/>
      <c r="AO37" s="1040"/>
      <c r="AP37" s="1040"/>
      <c r="AQ37" s="1040"/>
      <c r="AR37" s="1040"/>
      <c r="AS37" s="1040"/>
      <c r="AT37" s="1040"/>
      <c r="AU37" s="1040"/>
      <c r="AV37" s="1040"/>
      <c r="AW37" s="1040"/>
      <c r="AX37" s="1091"/>
      <c r="AY37" s="1095"/>
      <c r="AZ37" s="1095"/>
      <c r="BA37" s="1095"/>
      <c r="BB37" s="1095"/>
      <c r="BC37" s="1095"/>
      <c r="BD37" s="1095"/>
      <c r="BE37" s="1095"/>
      <c r="BF37" s="1095"/>
      <c r="BG37" s="1095"/>
      <c r="BH37" s="1095"/>
      <c r="BI37" s="1095"/>
      <c r="BJ37" s="1095"/>
      <c r="BK37" s="1095"/>
      <c r="BL37" s="1095"/>
      <c r="BM37" s="1095"/>
      <c r="BN37" s="1095"/>
      <c r="BO37" s="1095"/>
      <c r="BP37" s="1095"/>
      <c r="BQ37" s="1095"/>
      <c r="BR37" s="1095"/>
      <c r="BS37" s="1095"/>
      <c r="BT37" s="1095"/>
      <c r="BU37" s="1095"/>
      <c r="BV37" s="1095"/>
      <c r="BW37" s="1095"/>
      <c r="BX37" s="1095"/>
      <c r="BY37" s="1095"/>
      <c r="BZ37" s="1095"/>
      <c r="CA37" s="1095"/>
      <c r="CB37" s="1095"/>
      <c r="CC37" s="1095"/>
      <c r="CD37" s="1095"/>
      <c r="CE37" s="1095"/>
      <c r="CF37" s="1095"/>
      <c r="CG37" s="1095"/>
      <c r="CH37" s="1095"/>
      <c r="CI37" s="1095"/>
      <c r="CN37" s="260"/>
      <c r="CO37" s="260"/>
      <c r="CR37" s="260"/>
      <c r="CS37" s="260"/>
    </row>
    <row r="38" spans="1:97" ht="16.5" customHeight="1">
      <c r="A38" s="336"/>
      <c r="C38" s="791"/>
      <c r="D38" s="1040"/>
      <c r="E38" s="1040"/>
      <c r="F38" s="1040"/>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L38" s="1040"/>
      <c r="AM38" s="1040"/>
      <c r="AN38" s="1040"/>
      <c r="AO38" s="1040"/>
      <c r="AP38" s="1040"/>
      <c r="AQ38" s="1040"/>
      <c r="AR38" s="1040"/>
      <c r="AS38" s="1040"/>
      <c r="AT38" s="1040"/>
      <c r="AU38" s="1040"/>
      <c r="AV38" s="1040"/>
      <c r="AW38" s="1040"/>
      <c r="AX38" s="1091"/>
      <c r="AY38" s="1095"/>
      <c r="AZ38" s="1095"/>
      <c r="BA38" s="1095"/>
      <c r="BB38" s="1095"/>
      <c r="BC38" s="1095"/>
      <c r="BD38" s="1095"/>
      <c r="BE38" s="1095"/>
      <c r="BF38" s="1095"/>
      <c r="BG38" s="1095"/>
      <c r="BH38" s="1095"/>
      <c r="BI38" s="1095"/>
      <c r="BJ38" s="1095"/>
      <c r="BK38" s="1095"/>
      <c r="BL38" s="1095"/>
      <c r="BM38" s="1095"/>
      <c r="BN38" s="1095"/>
      <c r="BO38" s="1095"/>
      <c r="BP38" s="1095"/>
      <c r="BQ38" s="1095"/>
      <c r="BR38" s="1095"/>
      <c r="BS38" s="1095"/>
      <c r="BT38" s="1095"/>
      <c r="BU38" s="1095"/>
      <c r="BV38" s="1095"/>
      <c r="BW38" s="1095"/>
      <c r="BX38" s="1095"/>
      <c r="BY38" s="1095"/>
      <c r="BZ38" s="1095"/>
      <c r="CA38" s="1095"/>
      <c r="CB38" s="1095"/>
      <c r="CC38" s="1095"/>
      <c r="CD38" s="1095"/>
      <c r="CE38" s="1095"/>
      <c r="CF38" s="1095"/>
      <c r="CG38" s="1095"/>
      <c r="CH38" s="1095"/>
      <c r="CI38" s="1095"/>
      <c r="CN38" s="260"/>
      <c r="CO38" s="260"/>
      <c r="CR38" s="260"/>
      <c r="CS38" s="260"/>
    </row>
    <row r="39" spans="1:97" ht="16.5" customHeight="1">
      <c r="A39" s="336"/>
      <c r="C39" s="791"/>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L39" s="1040"/>
      <c r="AM39" s="1040"/>
      <c r="AN39" s="1040"/>
      <c r="AO39" s="1040"/>
      <c r="AP39" s="1040"/>
      <c r="AQ39" s="1040"/>
      <c r="AR39" s="1040"/>
      <c r="AS39" s="1040"/>
      <c r="AT39" s="1040"/>
      <c r="AU39" s="1040"/>
      <c r="AV39" s="1040"/>
      <c r="AW39" s="1040"/>
      <c r="AX39" s="1091"/>
      <c r="AY39" s="1095"/>
      <c r="AZ39" s="1095"/>
      <c r="BA39" s="1095"/>
      <c r="BB39" s="1095"/>
      <c r="BC39" s="1095"/>
      <c r="BD39" s="1095"/>
      <c r="BE39" s="1095"/>
      <c r="BF39" s="1095"/>
      <c r="BG39" s="1095"/>
      <c r="BH39" s="1095"/>
      <c r="BI39" s="1095"/>
      <c r="BJ39" s="1095"/>
      <c r="BK39" s="1095"/>
      <c r="BL39" s="1095"/>
      <c r="BM39" s="1095"/>
      <c r="BN39" s="1095"/>
      <c r="BO39" s="1095"/>
      <c r="BP39" s="1095"/>
      <c r="BQ39" s="1095"/>
      <c r="BR39" s="1095"/>
      <c r="BS39" s="1095"/>
      <c r="BT39" s="1095"/>
      <c r="BU39" s="1095"/>
      <c r="BV39" s="1095"/>
      <c r="BW39" s="1095"/>
      <c r="BX39" s="1095"/>
      <c r="BY39" s="1095"/>
      <c r="BZ39" s="1095"/>
      <c r="CA39" s="1095"/>
      <c r="CB39" s="1095"/>
      <c r="CC39" s="1095"/>
      <c r="CD39" s="1095"/>
      <c r="CE39" s="1095"/>
      <c r="CF39" s="1095"/>
      <c r="CG39" s="1095"/>
      <c r="CH39" s="1095"/>
      <c r="CI39" s="1095"/>
      <c r="CN39" s="260"/>
      <c r="CO39" s="260"/>
      <c r="CR39" s="260"/>
      <c r="CS39" s="260"/>
    </row>
    <row r="40" spans="1:97" ht="16.5" customHeight="1">
      <c r="A40" s="336"/>
      <c r="C40" s="791"/>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c r="AM40" s="1040"/>
      <c r="AN40" s="1040"/>
      <c r="AO40" s="1040"/>
      <c r="AP40" s="1040"/>
      <c r="AQ40" s="1040"/>
      <c r="AR40" s="1040"/>
      <c r="AS40" s="1040"/>
      <c r="AT40" s="1040"/>
      <c r="AU40" s="1040"/>
      <c r="AV40" s="1040"/>
      <c r="AW40" s="1040"/>
      <c r="AX40" s="1091"/>
      <c r="AY40" s="1095"/>
      <c r="AZ40" s="1095"/>
      <c r="BA40" s="1095"/>
      <c r="BB40" s="1095"/>
      <c r="BC40" s="1095"/>
      <c r="BD40" s="1095"/>
      <c r="BE40" s="1095"/>
      <c r="BF40" s="1095"/>
      <c r="BG40" s="1095"/>
      <c r="BH40" s="1095"/>
      <c r="BI40" s="1095"/>
      <c r="BJ40" s="1095"/>
      <c r="BK40" s="1095"/>
      <c r="BL40" s="1095"/>
      <c r="BM40" s="1095"/>
      <c r="BN40" s="1095"/>
      <c r="BO40" s="1095"/>
      <c r="BP40" s="1095"/>
      <c r="BQ40" s="1095"/>
      <c r="BR40" s="1095"/>
      <c r="BS40" s="1095"/>
      <c r="BT40" s="1095"/>
      <c r="BU40" s="1095"/>
      <c r="BV40" s="1095"/>
      <c r="BW40" s="1095"/>
      <c r="BX40" s="1095"/>
      <c r="BY40" s="1095"/>
      <c r="BZ40" s="1095"/>
      <c r="CA40" s="1095"/>
      <c r="CB40" s="1095"/>
      <c r="CC40" s="1095"/>
      <c r="CD40" s="1095"/>
      <c r="CE40" s="1095"/>
      <c r="CF40" s="1095"/>
      <c r="CG40" s="1095"/>
      <c r="CH40" s="1095"/>
      <c r="CI40" s="1095"/>
      <c r="CN40" s="260"/>
      <c r="CO40" s="260"/>
      <c r="CR40" s="260"/>
      <c r="CS40" s="260"/>
    </row>
    <row r="41" spans="1:97" ht="16.5" customHeight="1">
      <c r="A41" s="336"/>
      <c r="C41" s="791"/>
      <c r="D41" s="1040"/>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040"/>
      <c r="AJ41" s="1040"/>
      <c r="AK41" s="1040"/>
      <c r="AL41" s="1040"/>
      <c r="AM41" s="1040"/>
      <c r="AN41" s="1040"/>
      <c r="AO41" s="1040"/>
      <c r="AP41" s="1040"/>
      <c r="AQ41" s="1040"/>
      <c r="AR41" s="1040"/>
      <c r="AS41" s="1040"/>
      <c r="AT41" s="1040"/>
      <c r="AU41" s="1040"/>
      <c r="AV41" s="1040"/>
      <c r="AW41" s="1040"/>
      <c r="AX41" s="1091"/>
      <c r="AY41" s="1095"/>
      <c r="AZ41" s="1095"/>
      <c r="BA41" s="1095"/>
      <c r="BB41" s="1095"/>
      <c r="BC41" s="1095"/>
      <c r="BD41" s="1095"/>
      <c r="BE41" s="1095"/>
      <c r="BF41" s="1095"/>
      <c r="BG41" s="1095"/>
      <c r="BH41" s="1095"/>
      <c r="BI41" s="1095"/>
      <c r="BJ41" s="1095"/>
      <c r="BK41" s="1095"/>
      <c r="BL41" s="1095"/>
      <c r="BM41" s="1095"/>
      <c r="BN41" s="1095"/>
      <c r="BO41" s="1095"/>
      <c r="BP41" s="1095"/>
      <c r="BQ41" s="1095"/>
      <c r="BR41" s="1095"/>
      <c r="BS41" s="1095"/>
      <c r="BT41" s="1095"/>
      <c r="BU41" s="1095"/>
      <c r="BV41" s="1095"/>
      <c r="BW41" s="1095"/>
      <c r="BX41" s="1095"/>
      <c r="BY41" s="1095"/>
      <c r="BZ41" s="1095"/>
      <c r="CA41" s="1095"/>
      <c r="CB41" s="1095"/>
      <c r="CC41" s="1095"/>
      <c r="CD41" s="1095"/>
      <c r="CE41" s="1095"/>
      <c r="CF41" s="1095"/>
      <c r="CG41" s="1095"/>
      <c r="CH41" s="1095"/>
      <c r="CI41" s="1095"/>
      <c r="CN41" s="260"/>
      <c r="CO41" s="260"/>
      <c r="CR41" s="260"/>
      <c r="CS41" s="260"/>
    </row>
    <row r="42" spans="1:97" ht="16.5" customHeight="1">
      <c r="A42" s="336"/>
      <c r="C42" s="791"/>
      <c r="D42" s="1040"/>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c r="AX42" s="1091"/>
      <c r="AY42" s="1095"/>
      <c r="AZ42" s="1095"/>
      <c r="BA42" s="1095"/>
      <c r="BB42" s="1095"/>
      <c r="BC42" s="1095"/>
      <c r="BD42" s="1095"/>
      <c r="BE42" s="1095"/>
      <c r="BF42" s="1095"/>
      <c r="BG42" s="1095"/>
      <c r="BH42" s="1095"/>
      <c r="BI42" s="1095"/>
      <c r="BJ42" s="1095"/>
      <c r="BK42" s="1095"/>
      <c r="BL42" s="1095"/>
      <c r="BM42" s="1095"/>
      <c r="BN42" s="1095"/>
      <c r="BO42" s="1095"/>
      <c r="BP42" s="1095"/>
      <c r="BQ42" s="1095"/>
      <c r="BR42" s="1095"/>
      <c r="BS42" s="1095"/>
      <c r="BT42" s="1095"/>
      <c r="BU42" s="1095"/>
      <c r="BV42" s="1095"/>
      <c r="BW42" s="1095"/>
      <c r="BX42" s="1095"/>
      <c r="BY42" s="1095"/>
      <c r="BZ42" s="1095"/>
      <c r="CA42" s="1095"/>
      <c r="CB42" s="1095"/>
      <c r="CC42" s="1095"/>
      <c r="CD42" s="1095"/>
      <c r="CE42" s="1095"/>
      <c r="CF42" s="1095"/>
      <c r="CG42" s="1095"/>
      <c r="CH42" s="1095"/>
      <c r="CI42" s="1095"/>
      <c r="CN42" s="260"/>
      <c r="CO42" s="260"/>
      <c r="CR42" s="260"/>
      <c r="CS42" s="260"/>
    </row>
    <row r="43" spans="1:97" ht="16.5" customHeight="1">
      <c r="A43" s="336"/>
      <c r="C43" s="791"/>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91"/>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N43" s="260"/>
      <c r="CO43" s="260"/>
      <c r="CR43" s="260"/>
      <c r="CS43" s="260"/>
    </row>
    <row r="44" spans="1:97" ht="16.5" customHeight="1">
      <c r="A44" s="336"/>
      <c r="C44" s="791"/>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0"/>
      <c r="AM44" s="1040"/>
      <c r="AN44" s="1040"/>
      <c r="AO44" s="1040"/>
      <c r="AP44" s="1040"/>
      <c r="AQ44" s="1040"/>
      <c r="AR44" s="1040"/>
      <c r="AS44" s="1040"/>
      <c r="AT44" s="1040"/>
      <c r="AU44" s="1040"/>
      <c r="AV44" s="1040"/>
      <c r="AW44" s="1040"/>
      <c r="AX44" s="1091"/>
      <c r="AY44" s="1095"/>
      <c r="AZ44" s="1095"/>
      <c r="BA44" s="1095"/>
      <c r="BB44" s="1095"/>
      <c r="BC44" s="1095"/>
      <c r="BD44" s="1095"/>
      <c r="BE44" s="1095"/>
      <c r="BF44" s="1095"/>
      <c r="BG44" s="1095"/>
      <c r="BH44" s="1095"/>
      <c r="BI44" s="1095"/>
      <c r="BJ44" s="1095"/>
      <c r="BK44" s="1095"/>
      <c r="BL44" s="1095"/>
      <c r="BM44" s="1095"/>
      <c r="BN44" s="1095"/>
      <c r="BO44" s="1095"/>
      <c r="BP44" s="1095"/>
      <c r="BQ44" s="1095"/>
      <c r="BR44" s="1095"/>
      <c r="BS44" s="1095"/>
      <c r="BT44" s="1095"/>
      <c r="BU44" s="1095"/>
      <c r="BV44" s="1095"/>
      <c r="BW44" s="1095"/>
      <c r="BX44" s="1095"/>
      <c r="BY44" s="1095"/>
      <c r="BZ44" s="1095"/>
      <c r="CA44" s="1095"/>
      <c r="CB44" s="1095"/>
      <c r="CC44" s="1095"/>
      <c r="CD44" s="1095"/>
      <c r="CE44" s="1095"/>
      <c r="CF44" s="1095"/>
      <c r="CG44" s="1095"/>
      <c r="CH44" s="1095"/>
      <c r="CI44" s="1095"/>
      <c r="CN44" s="260"/>
      <c r="CO44" s="260"/>
      <c r="CR44" s="260"/>
      <c r="CS44" s="260"/>
    </row>
    <row r="45" spans="1:97" ht="16.5" customHeight="1">
      <c r="A45" s="336"/>
      <c r="C45" s="791"/>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0"/>
      <c r="AI45" s="1040"/>
      <c r="AJ45" s="1040"/>
      <c r="AK45" s="1040"/>
      <c r="AL45" s="1040"/>
      <c r="AM45" s="1040"/>
      <c r="AN45" s="1040"/>
      <c r="AO45" s="1040"/>
      <c r="AP45" s="1040"/>
      <c r="AQ45" s="1040"/>
      <c r="AR45" s="1040"/>
      <c r="AS45" s="1040"/>
      <c r="AT45" s="1040"/>
      <c r="AU45" s="1040"/>
      <c r="AV45" s="1040"/>
      <c r="AW45" s="1040"/>
      <c r="AX45" s="1091"/>
      <c r="AY45" s="1095"/>
      <c r="AZ45" s="1095"/>
      <c r="BA45" s="1095"/>
      <c r="BB45" s="1095"/>
      <c r="BC45" s="1095"/>
      <c r="BD45" s="1095"/>
      <c r="BE45" s="1095"/>
      <c r="BF45" s="1095"/>
      <c r="BG45" s="1095"/>
      <c r="BH45" s="1095"/>
      <c r="BI45" s="1095"/>
      <c r="BJ45" s="1095"/>
      <c r="BK45" s="1095"/>
      <c r="BL45" s="1095"/>
      <c r="BM45" s="1095"/>
      <c r="BN45" s="1095"/>
      <c r="BO45" s="1095"/>
      <c r="BP45" s="1095"/>
      <c r="BQ45" s="1095"/>
      <c r="BR45" s="1095"/>
      <c r="BS45" s="1095"/>
      <c r="BT45" s="1095"/>
      <c r="BU45" s="1095"/>
      <c r="BV45" s="1095"/>
      <c r="BW45" s="1095"/>
      <c r="BX45" s="1095"/>
      <c r="BY45" s="1095"/>
      <c r="BZ45" s="1095"/>
      <c r="CA45" s="1095"/>
      <c r="CB45" s="1095"/>
      <c r="CC45" s="1095"/>
      <c r="CD45" s="1095"/>
      <c r="CE45" s="1095"/>
      <c r="CF45" s="1095"/>
      <c r="CG45" s="1095"/>
      <c r="CH45" s="1095"/>
      <c r="CI45" s="1095"/>
      <c r="CN45" s="260"/>
      <c r="CO45" s="260"/>
      <c r="CR45" s="260"/>
      <c r="CS45" s="260"/>
    </row>
    <row r="46" spans="1:97" ht="16.5" customHeight="1">
      <c r="A46" s="336"/>
      <c r="C46" s="791"/>
      <c r="D46" s="1040"/>
      <c r="E46" s="1040"/>
      <c r="F46" s="1040"/>
      <c r="G46" s="1040"/>
      <c r="H46" s="1040"/>
      <c r="I46" s="1040"/>
      <c r="J46" s="1040"/>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040"/>
      <c r="AU46" s="1040"/>
      <c r="AV46" s="1040"/>
      <c r="AW46" s="1040"/>
      <c r="AX46" s="1091"/>
      <c r="AY46" s="1095"/>
      <c r="AZ46" s="1095"/>
      <c r="BA46" s="1095"/>
      <c r="BB46" s="1095"/>
      <c r="BC46" s="1095"/>
      <c r="BD46" s="1095"/>
      <c r="BE46" s="1095"/>
      <c r="BF46" s="1095"/>
      <c r="BG46" s="1095"/>
      <c r="BH46" s="1095"/>
      <c r="BI46" s="1095"/>
      <c r="BJ46" s="1095"/>
      <c r="BK46" s="1095"/>
      <c r="BL46" s="1095"/>
      <c r="BM46" s="1095"/>
      <c r="BN46" s="1095"/>
      <c r="BO46" s="1095"/>
      <c r="BP46" s="1095"/>
      <c r="BQ46" s="1095"/>
      <c r="BR46" s="1095"/>
      <c r="BS46" s="1095"/>
      <c r="BT46" s="1095"/>
      <c r="BU46" s="1095"/>
      <c r="BV46" s="1095"/>
      <c r="BW46" s="1095"/>
      <c r="BX46" s="1095"/>
      <c r="BY46" s="1095"/>
      <c r="BZ46" s="1095"/>
      <c r="CA46" s="1095"/>
      <c r="CB46" s="1095"/>
      <c r="CC46" s="1095"/>
      <c r="CD46" s="1095"/>
      <c r="CE46" s="1095"/>
      <c r="CF46" s="1095"/>
      <c r="CG46" s="1095"/>
      <c r="CH46" s="1095"/>
      <c r="CI46" s="1095"/>
      <c r="CN46" s="260"/>
      <c r="CO46" s="260"/>
      <c r="CR46" s="260"/>
      <c r="CS46" s="260"/>
    </row>
    <row r="47" spans="1:97" ht="16.5" customHeight="1">
      <c r="A47" s="336"/>
      <c r="C47" s="791"/>
      <c r="D47" s="1040"/>
      <c r="E47" s="1040"/>
      <c r="F47" s="1040"/>
      <c r="G47" s="1040"/>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c r="AF47" s="1040"/>
      <c r="AG47" s="1040"/>
      <c r="AH47" s="1040"/>
      <c r="AI47" s="1040"/>
      <c r="AJ47" s="1040"/>
      <c r="AK47" s="1040"/>
      <c r="AL47" s="1040"/>
      <c r="AM47" s="1040"/>
      <c r="AN47" s="1040"/>
      <c r="AO47" s="1040"/>
      <c r="AP47" s="1040"/>
      <c r="AQ47" s="1040"/>
      <c r="AR47" s="1040"/>
      <c r="AS47" s="1040"/>
      <c r="AT47" s="1040"/>
      <c r="AU47" s="1040"/>
      <c r="AV47" s="1040"/>
      <c r="AW47" s="1040"/>
      <c r="AX47" s="1091"/>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N47" s="260"/>
      <c r="CO47" s="260"/>
      <c r="CR47" s="260"/>
      <c r="CS47" s="260"/>
    </row>
    <row r="48" spans="1:97" ht="12.75" thickBot="1">
      <c r="A48" s="336"/>
      <c r="C48" s="792"/>
      <c r="D48" s="1089"/>
      <c r="E48" s="1089"/>
      <c r="F48" s="1089"/>
      <c r="G48" s="1089"/>
      <c r="H48" s="1089"/>
      <c r="I48" s="1089"/>
      <c r="J48" s="1089"/>
      <c r="K48" s="1089"/>
      <c r="L48" s="1089"/>
      <c r="M48" s="1089"/>
      <c r="N48" s="1089"/>
      <c r="O48" s="1089"/>
      <c r="P48" s="1089"/>
      <c r="Q48" s="1089"/>
      <c r="R48" s="1089"/>
      <c r="S48" s="1089"/>
      <c r="T48" s="1089"/>
      <c r="U48" s="1089"/>
      <c r="V48" s="1089"/>
      <c r="W48" s="1089"/>
      <c r="X48" s="1089"/>
      <c r="Y48" s="1089"/>
      <c r="Z48" s="1089"/>
      <c r="AA48" s="1089"/>
      <c r="AB48" s="1089"/>
      <c r="AC48" s="1089"/>
      <c r="AD48" s="1089"/>
      <c r="AE48" s="1089"/>
      <c r="AF48" s="1089"/>
      <c r="AG48" s="1089"/>
      <c r="AH48" s="1089"/>
      <c r="AI48" s="1089"/>
      <c r="AJ48" s="1089"/>
      <c r="AK48" s="1089"/>
      <c r="AL48" s="1089"/>
      <c r="AM48" s="1089"/>
      <c r="AN48" s="1089"/>
      <c r="AO48" s="1089"/>
      <c r="AP48" s="1089"/>
      <c r="AQ48" s="1089"/>
      <c r="AR48" s="1089"/>
      <c r="AS48" s="1089"/>
      <c r="AT48" s="1089"/>
      <c r="AU48" s="1089"/>
      <c r="AV48" s="1089"/>
      <c r="AW48" s="1089"/>
      <c r="AX48" s="1090"/>
      <c r="AY48" s="1100"/>
      <c r="AZ48" s="1100"/>
      <c r="BA48" s="1100"/>
      <c r="BB48" s="1100"/>
      <c r="BC48" s="1100"/>
      <c r="BD48" s="1100"/>
      <c r="BE48" s="1100"/>
      <c r="BF48" s="1100"/>
      <c r="BG48" s="1100"/>
      <c r="BH48" s="1100"/>
      <c r="BI48" s="1100"/>
      <c r="BJ48" s="1100"/>
      <c r="BK48" s="1100"/>
      <c r="BL48" s="1100"/>
      <c r="BM48" s="1100"/>
      <c r="BN48" s="1100"/>
      <c r="BO48" s="1100"/>
      <c r="BP48" s="1100"/>
      <c r="BQ48" s="1100"/>
      <c r="BR48" s="1100"/>
      <c r="BS48" s="1100"/>
      <c r="BT48" s="1100"/>
      <c r="BU48" s="1100"/>
      <c r="BV48" s="1100"/>
      <c r="BW48" s="1100"/>
      <c r="BX48" s="1100"/>
      <c r="BY48" s="1100"/>
      <c r="BZ48" s="1100"/>
      <c r="CA48" s="1100"/>
      <c r="CB48" s="1100"/>
      <c r="CC48" s="1100"/>
      <c r="CD48" s="1100"/>
      <c r="CE48" s="1100"/>
      <c r="CF48" s="1100"/>
      <c r="CG48" s="1100"/>
      <c r="CH48" s="1100"/>
      <c r="CI48" s="1100"/>
      <c r="CN48" s="260"/>
      <c r="CO48" s="260"/>
      <c r="CR48" s="260"/>
      <c r="CS48" s="260"/>
    </row>
    <row r="49" spans="3:4" ht="12">
      <c r="C49" s="16"/>
      <c r="D49" s="16"/>
    </row>
  </sheetData>
  <sheetProtection sheet="1" formatCells="0" formatColumns="0" formatRows="0" insertColumns="0"/>
  <mergeCells count="49">
    <mergeCell ref="AY46:CI46"/>
    <mergeCell ref="AY47:CI47"/>
    <mergeCell ref="AY48:CI48"/>
    <mergeCell ref="AY39:CI39"/>
    <mergeCell ref="AY40:CI40"/>
    <mergeCell ref="AY41:CI41"/>
    <mergeCell ref="AY42:CI42"/>
    <mergeCell ref="AY43:CI43"/>
    <mergeCell ref="AY44:CI44"/>
    <mergeCell ref="CB4:CC4"/>
    <mergeCell ref="AY30:CI30"/>
    <mergeCell ref="AY31:CI31"/>
    <mergeCell ref="AY32:CI32"/>
    <mergeCell ref="AY33:CI33"/>
    <mergeCell ref="AY34:CI34"/>
    <mergeCell ref="K3:AC3"/>
    <mergeCell ref="D19:AW19"/>
    <mergeCell ref="C4:AQ4"/>
    <mergeCell ref="D25:AX25"/>
    <mergeCell ref="D21:AW21"/>
    <mergeCell ref="D20:AW20"/>
    <mergeCell ref="D31:AX31"/>
    <mergeCell ref="D26:AX26"/>
    <mergeCell ref="D29:AX29"/>
    <mergeCell ref="D30:AX30"/>
    <mergeCell ref="D27:AX27"/>
    <mergeCell ref="D28:AX28"/>
    <mergeCell ref="D33:AX33"/>
    <mergeCell ref="D32:AX32"/>
    <mergeCell ref="D34:AX34"/>
    <mergeCell ref="D38:AX38"/>
    <mergeCell ref="D35:AX35"/>
    <mergeCell ref="D36:AX36"/>
    <mergeCell ref="D37:AX37"/>
    <mergeCell ref="D48:AX48"/>
    <mergeCell ref="D42:AX42"/>
    <mergeCell ref="D43:AX43"/>
    <mergeCell ref="D44:AX44"/>
    <mergeCell ref="D47:AX47"/>
    <mergeCell ref="D45:AX45"/>
    <mergeCell ref="D46:AX46"/>
    <mergeCell ref="D41:AX41"/>
    <mergeCell ref="AY45:CI45"/>
    <mergeCell ref="AY35:CI35"/>
    <mergeCell ref="AY36:CI36"/>
    <mergeCell ref="AY37:CI37"/>
    <mergeCell ref="AY38:CI38"/>
    <mergeCell ref="D39:AX39"/>
    <mergeCell ref="D40:AX40"/>
  </mergeCells>
  <conditionalFormatting sqref="BD9:CR21">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8"/>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IV110"/>
  <sheetViews>
    <sheetView showGridLines="0" zoomScale="80" zoomScaleNormal="80" zoomScalePageLayoutView="55" workbookViewId="0" topLeftCell="C1">
      <selection activeCell="F9" sqref="F9"/>
    </sheetView>
  </sheetViews>
  <sheetFormatPr defaultColWidth="9.140625" defaultRowHeight="12.75"/>
  <cols>
    <col min="1" max="1" width="5.8515625" style="336" hidden="1" customWidth="1"/>
    <col min="2" max="2" width="5.57421875" style="336" hidden="1" customWidth="1"/>
    <col min="3" max="3" width="8.421875" style="16" customWidth="1"/>
    <col min="4" max="4" width="34.140625" style="16" customWidth="1"/>
    <col min="5" max="5" width="13.421875" style="16" customWidth="1"/>
    <col min="6" max="6" width="6.8515625" style="130" customWidth="1"/>
    <col min="7" max="7" width="1.421875" style="141" customWidth="1"/>
    <col min="8" max="8" width="6.8515625" style="130" customWidth="1"/>
    <col min="9" max="9" width="1.421875" style="141" customWidth="1"/>
    <col min="10" max="10" width="6.8515625" style="130" customWidth="1"/>
    <col min="11" max="11" width="1.421875" style="141" customWidth="1"/>
    <col min="12" max="12" width="6.8515625" style="130" customWidth="1"/>
    <col min="13" max="13" width="1.421875" style="141" customWidth="1"/>
    <col min="14" max="14" width="6.8515625" style="130" customWidth="1"/>
    <col min="15" max="15" width="1.421875" style="141" customWidth="1"/>
    <col min="16" max="16" width="6.8515625" style="130" customWidth="1"/>
    <col min="17" max="17" width="1.421875" style="141" customWidth="1"/>
    <col min="18" max="18" width="6.8515625" style="130" customWidth="1"/>
    <col min="19" max="19" width="1.421875" style="141" customWidth="1"/>
    <col min="20" max="20" width="6.8515625" style="130" customWidth="1"/>
    <col min="21" max="21" width="1.421875" style="141" customWidth="1"/>
    <col min="22" max="22" width="6.8515625" style="130" customWidth="1"/>
    <col min="23" max="23" width="1.421875" style="141" customWidth="1"/>
    <col min="24" max="24" width="6.8515625" style="130" customWidth="1"/>
    <col min="25" max="25" width="1.421875" style="141" customWidth="1"/>
    <col min="26" max="26" width="6.8515625" style="130" customWidth="1"/>
    <col min="27" max="27" width="1.421875" style="522" customWidth="1"/>
    <col min="28" max="28" width="6.8515625" style="130" customWidth="1"/>
    <col min="29" max="29" width="1.421875" style="522" customWidth="1"/>
    <col min="30" max="30" width="6.8515625" style="130" customWidth="1"/>
    <col min="31" max="31" width="1.421875" style="522" customWidth="1"/>
    <col min="32" max="32" width="6.8515625" style="130" customWidth="1"/>
    <col min="33" max="33" width="1.421875" style="522" customWidth="1"/>
    <col min="34" max="34" width="6.8515625" style="130" customWidth="1"/>
    <col min="35" max="35" width="1.421875" style="522" customWidth="1"/>
    <col min="36" max="36" width="6.8515625" style="141" customWidth="1"/>
    <col min="37" max="37" width="1.421875" style="522" customWidth="1"/>
    <col min="38" max="38" width="6.8515625" style="141" customWidth="1"/>
    <col min="39" max="39" width="1.421875" style="522" customWidth="1"/>
    <col min="40" max="40" width="6.8515625" style="130" customWidth="1"/>
    <col min="41" max="41" width="1.421875" style="522" customWidth="1"/>
    <col min="42" max="42" width="6.8515625" style="130" customWidth="1"/>
    <col min="43" max="43" width="1.421875" style="522" customWidth="1"/>
    <col min="44" max="44" width="6.8515625" style="141" customWidth="1"/>
    <col min="45" max="45" width="1.421875" style="522" customWidth="1"/>
    <col min="46" max="46" width="6.8515625" style="141" customWidth="1"/>
    <col min="47" max="47" width="1.421875" style="522" customWidth="1"/>
    <col min="48" max="48" width="6.8515625" style="141" customWidth="1"/>
    <col min="49" max="49" width="1.421875" style="522" customWidth="1"/>
    <col min="50" max="50" width="2.8515625" style="141" customWidth="1"/>
    <col min="51" max="51" width="9.421875" style="0" customWidth="1"/>
    <col min="52" max="52" width="37.0039062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6.421875" style="16" customWidth="1"/>
    <col min="99" max="99" width="24.00390625" style="16" customWidth="1"/>
    <col min="100" max="100" width="9.421875" style="16" customWidth="1"/>
    <col min="101" max="101" width="5.421875" style="16" customWidth="1"/>
    <col min="102" max="102" width="1.421875" style="16" customWidth="1"/>
    <col min="103" max="103" width="5.421875" style="16" customWidth="1"/>
    <col min="104" max="104" width="1.421875" style="16" customWidth="1"/>
    <col min="105" max="105" width="5.421875" style="16" customWidth="1"/>
    <col min="106" max="106" width="1.421875" style="16" customWidth="1"/>
    <col min="107" max="107" width="5.421875" style="16" customWidth="1"/>
    <col min="108" max="108" width="1.421875" style="16" customWidth="1"/>
    <col min="109" max="109" width="5.421875" style="16" customWidth="1"/>
    <col min="110" max="110" width="1.421875" style="16" customWidth="1"/>
    <col min="111" max="111" width="5.421875" style="16" customWidth="1"/>
    <col min="112" max="112" width="1.421875" style="16" customWidth="1"/>
    <col min="113" max="113" width="5.421875" style="16" customWidth="1"/>
    <col min="114" max="114" width="1.421875" style="16" customWidth="1"/>
    <col min="115" max="115" width="5.421875" style="16" customWidth="1"/>
    <col min="116" max="116" width="1.421875" style="16" customWidth="1"/>
    <col min="117" max="117" width="5.421875" style="16" customWidth="1"/>
    <col min="118" max="118" width="1.421875" style="16" customWidth="1"/>
    <col min="119" max="119" width="5.421875" style="16" customWidth="1"/>
    <col min="120" max="120" width="1.421875" style="16" customWidth="1"/>
    <col min="121" max="121" width="5.421875" style="16" customWidth="1"/>
    <col min="122" max="122" width="1.421875" style="16" customWidth="1"/>
    <col min="123" max="123" width="5.421875" style="16" customWidth="1"/>
    <col min="124" max="124" width="1.421875" style="16" customWidth="1"/>
    <col min="125" max="125" width="5.421875" style="16" customWidth="1"/>
    <col min="126" max="126" width="1.421875" style="16" customWidth="1"/>
    <col min="127" max="127" width="5.421875" style="16" customWidth="1"/>
    <col min="128" max="128" width="1.421875" style="16" customWidth="1"/>
    <col min="129" max="129" width="5.421875" style="16" customWidth="1"/>
    <col min="130" max="130" width="1.421875" style="16" customWidth="1"/>
    <col min="131" max="131" width="5.421875" style="16" customWidth="1"/>
    <col min="132" max="132" width="1.421875" style="16" customWidth="1"/>
    <col min="133" max="133" width="5.421875" style="16" customWidth="1"/>
    <col min="134" max="134" width="1.421875" style="16" customWidth="1"/>
    <col min="135" max="135" width="5.421875" style="16" customWidth="1"/>
    <col min="136" max="136" width="1.421875" style="16" customWidth="1"/>
    <col min="137" max="137" width="5.421875" style="16" customWidth="1"/>
    <col min="138" max="138" width="1.421875" style="16" customWidth="1"/>
    <col min="139" max="139" width="5.421875" style="16" customWidth="1"/>
    <col min="140" max="140" width="1.421875" style="16" customWidth="1"/>
    <col min="141" max="141" width="5.421875" style="16" customWidth="1"/>
    <col min="142" max="142" width="1.421875" style="16" customWidth="1"/>
    <col min="143" max="143" width="5.421875" style="16" customWidth="1"/>
    <col min="144" max="144" width="1.421875" style="16" customWidth="1"/>
    <col min="145" max="145" width="5.421875" style="16" customWidth="1"/>
    <col min="146" max="146" width="1.421875" style="16" customWidth="1"/>
    <col min="147" max="147" width="5.421875" style="16" customWidth="1"/>
    <col min="148" max="16384" width="9.140625" style="16" customWidth="1"/>
  </cols>
  <sheetData>
    <row r="1" spans="2:155" ht="16.5" customHeight="1">
      <c r="B1" s="336">
        <v>1</v>
      </c>
      <c r="C1" s="1064" t="s">
        <v>111</v>
      </c>
      <c r="D1" s="1064"/>
      <c r="E1" s="1064"/>
      <c r="F1" s="126"/>
      <c r="G1" s="136"/>
      <c r="H1" s="126"/>
      <c r="I1" s="136"/>
      <c r="J1" s="126"/>
      <c r="K1" s="136"/>
      <c r="L1" s="126"/>
      <c r="M1" s="136"/>
      <c r="N1" s="126"/>
      <c r="O1" s="136"/>
      <c r="P1" s="126"/>
      <c r="Q1" s="136"/>
      <c r="R1" s="126"/>
      <c r="S1" s="136"/>
      <c r="T1" s="126"/>
      <c r="U1" s="136"/>
      <c r="V1" s="126"/>
      <c r="W1" s="136"/>
      <c r="X1" s="126"/>
      <c r="Y1" s="136"/>
      <c r="Z1" s="126"/>
      <c r="AA1" s="519"/>
      <c r="AB1" s="126"/>
      <c r="AC1" s="519"/>
      <c r="AD1" s="126"/>
      <c r="AE1" s="519"/>
      <c r="AF1" s="126"/>
      <c r="AG1" s="519"/>
      <c r="AH1" s="126"/>
      <c r="AI1" s="519"/>
      <c r="AJ1" s="136"/>
      <c r="AK1" s="519"/>
      <c r="AL1" s="136"/>
      <c r="AM1" s="519"/>
      <c r="AN1" s="126"/>
      <c r="AO1" s="526"/>
      <c r="AP1" s="126"/>
      <c r="AQ1" s="526"/>
      <c r="AR1" s="142"/>
      <c r="AS1" s="526"/>
      <c r="AT1" s="142"/>
      <c r="AU1" s="526"/>
      <c r="AV1" s="142"/>
      <c r="AW1" s="526"/>
      <c r="AX1" s="146"/>
      <c r="AY1" s="846" t="s">
        <v>70</v>
      </c>
      <c r="AZ1" s="260"/>
      <c r="BA1" s="902"/>
      <c r="BB1" s="870"/>
      <c r="BC1" s="871"/>
      <c r="BD1" s="870"/>
      <c r="BE1" s="871"/>
      <c r="BF1" s="870"/>
      <c r="BG1" s="871"/>
      <c r="BH1" s="870"/>
      <c r="BI1" s="871"/>
      <c r="BJ1" s="870"/>
      <c r="BK1" s="871"/>
      <c r="BL1" s="870"/>
      <c r="BM1" s="871"/>
      <c r="BN1" s="870"/>
      <c r="BO1" s="871"/>
      <c r="BP1" s="870"/>
      <c r="BQ1" s="871"/>
      <c r="BR1" s="870"/>
      <c r="BS1" s="871"/>
      <c r="BT1" s="870"/>
      <c r="BU1" s="871"/>
      <c r="BV1" s="870"/>
      <c r="BW1" s="871"/>
      <c r="BX1" s="870"/>
      <c r="BY1" s="871"/>
      <c r="BZ1" s="870"/>
      <c r="CA1" s="301"/>
      <c r="CB1" s="870"/>
      <c r="CC1" s="301"/>
      <c r="CD1" s="260"/>
      <c r="CE1" s="260"/>
      <c r="CF1" s="260"/>
      <c r="CG1" s="260"/>
      <c r="CH1" s="870"/>
      <c r="CI1" s="301"/>
      <c r="CJ1" s="260"/>
      <c r="CK1" s="260"/>
      <c r="CL1" s="260"/>
      <c r="CM1" s="260"/>
      <c r="CN1" s="870"/>
      <c r="CO1" s="301"/>
      <c r="CP1" s="260"/>
      <c r="CQ1" s="260"/>
      <c r="CR1" s="870"/>
      <c r="CS1" s="301"/>
      <c r="CT1" s="341" t="s">
        <v>70</v>
      </c>
      <c r="CU1" s="272"/>
      <c r="CV1" s="256"/>
      <c r="CW1" s="287"/>
      <c r="CX1" s="288"/>
      <c r="CY1" s="287"/>
      <c r="CZ1" s="288"/>
      <c r="DA1" s="287"/>
      <c r="DB1" s="288"/>
      <c r="DC1" s="287"/>
      <c r="DD1" s="288"/>
      <c r="DE1" s="287"/>
      <c r="DF1" s="288"/>
      <c r="DG1" s="287"/>
      <c r="DH1" s="288"/>
      <c r="DI1" s="287"/>
      <c r="DJ1" s="288"/>
      <c r="DK1" s="287"/>
      <c r="DL1" s="288"/>
      <c r="DM1" s="287"/>
      <c r="DN1" s="288"/>
      <c r="DO1" s="287"/>
      <c r="DP1" s="288"/>
      <c r="DQ1" s="287"/>
      <c r="DR1" s="288"/>
      <c r="DS1" s="287"/>
      <c r="DT1" s="288"/>
      <c r="DU1" s="287"/>
      <c r="DV1" s="289"/>
      <c r="DW1" s="287"/>
      <c r="DX1" s="289"/>
      <c r="DY1" s="272"/>
      <c r="DZ1" s="272"/>
      <c r="EA1" s="272"/>
      <c r="EB1" s="272"/>
      <c r="EC1" s="287"/>
      <c r="ED1" s="289"/>
      <c r="EE1" s="272"/>
      <c r="EF1" s="272"/>
      <c r="EG1" s="272"/>
      <c r="EH1" s="272"/>
      <c r="EI1" s="287"/>
      <c r="EJ1" s="289"/>
      <c r="EK1" s="272"/>
      <c r="EL1" s="272"/>
      <c r="EM1" s="287"/>
      <c r="EN1" s="289"/>
      <c r="EO1" s="272"/>
      <c r="EP1" s="272"/>
      <c r="EQ1" s="272"/>
      <c r="ER1" s="17"/>
      <c r="ES1" s="17"/>
      <c r="ET1" s="17"/>
      <c r="EU1" s="17"/>
      <c r="EV1" s="17"/>
      <c r="EW1" s="17"/>
      <c r="EX1" s="17"/>
      <c r="EY1" s="17"/>
    </row>
    <row r="2" spans="3:155" ht="9.75" customHeight="1">
      <c r="C2" s="62"/>
      <c r="D2" s="58"/>
      <c r="E2" s="61"/>
      <c r="F2" s="127"/>
      <c r="G2" s="137"/>
      <c r="H2" s="127"/>
      <c r="I2" s="137"/>
      <c r="J2" s="127"/>
      <c r="K2" s="137"/>
      <c r="L2" s="127"/>
      <c r="M2" s="137"/>
      <c r="N2" s="127"/>
      <c r="O2" s="137"/>
      <c r="P2" s="127"/>
      <c r="Q2" s="137"/>
      <c r="R2" s="127"/>
      <c r="S2" s="137"/>
      <c r="T2" s="127"/>
      <c r="U2" s="137"/>
      <c r="V2" s="127"/>
      <c r="W2" s="137"/>
      <c r="X2" s="127"/>
      <c r="Y2" s="137"/>
      <c r="Z2" s="127"/>
      <c r="AA2" s="520"/>
      <c r="AB2" s="127"/>
      <c r="AC2" s="520"/>
      <c r="AD2" s="127"/>
      <c r="AE2" s="520"/>
      <c r="AF2" s="127"/>
      <c r="AG2" s="520"/>
      <c r="AH2" s="127"/>
      <c r="AI2" s="520"/>
      <c r="AJ2" s="137"/>
      <c r="AK2" s="520"/>
      <c r="AL2" s="137"/>
      <c r="AM2" s="520"/>
      <c r="AN2" s="127"/>
      <c r="AO2" s="527"/>
      <c r="AP2" s="127"/>
      <c r="AQ2" s="527"/>
      <c r="AR2" s="143"/>
      <c r="AS2" s="527"/>
      <c r="AT2" s="143"/>
      <c r="AU2" s="527"/>
      <c r="AV2" s="143"/>
      <c r="AW2" s="527"/>
      <c r="AX2" s="143"/>
      <c r="AY2" s="336"/>
      <c r="AZ2" s="368"/>
      <c r="BA2" s="368"/>
      <c r="BB2" s="872"/>
      <c r="BC2" s="873"/>
      <c r="BD2" s="872"/>
      <c r="BE2" s="873"/>
      <c r="BF2" s="872"/>
      <c r="BG2" s="873"/>
      <c r="BH2" s="872"/>
      <c r="BI2" s="873"/>
      <c r="BJ2" s="872"/>
      <c r="BK2" s="873"/>
      <c r="BL2" s="872"/>
      <c r="BM2" s="873"/>
      <c r="BN2" s="872"/>
      <c r="BO2" s="873"/>
      <c r="BP2" s="872"/>
      <c r="BQ2" s="873"/>
      <c r="BR2" s="872"/>
      <c r="BS2" s="873"/>
      <c r="BT2" s="872"/>
      <c r="BU2" s="873"/>
      <c r="BV2" s="872"/>
      <c r="BW2" s="873"/>
      <c r="BX2" s="872"/>
      <c r="BY2" s="873"/>
      <c r="BZ2" s="872"/>
      <c r="CA2" s="873"/>
      <c r="CB2" s="872"/>
      <c r="CC2" s="873"/>
      <c r="CD2" s="260"/>
      <c r="CE2" s="260"/>
      <c r="CF2" s="260"/>
      <c r="CG2" s="260"/>
      <c r="CH2" s="872"/>
      <c r="CI2" s="873"/>
      <c r="CJ2" s="260"/>
      <c r="CK2" s="260"/>
      <c r="CL2" s="260"/>
      <c r="CM2" s="260"/>
      <c r="CN2" s="872"/>
      <c r="CO2" s="873"/>
      <c r="CP2" s="260"/>
      <c r="CQ2" s="260"/>
      <c r="CR2" s="872"/>
      <c r="CS2" s="873"/>
      <c r="CT2" s="314"/>
      <c r="CU2" s="273"/>
      <c r="CV2" s="273"/>
      <c r="CW2" s="290"/>
      <c r="CX2" s="291"/>
      <c r="CY2" s="290"/>
      <c r="CZ2" s="291"/>
      <c r="DA2" s="290"/>
      <c r="DB2" s="291"/>
      <c r="DC2" s="290"/>
      <c r="DD2" s="291"/>
      <c r="DE2" s="290"/>
      <c r="DF2" s="291"/>
      <c r="DG2" s="290"/>
      <c r="DH2" s="291"/>
      <c r="DI2" s="290"/>
      <c r="DJ2" s="291"/>
      <c r="DK2" s="290"/>
      <c r="DL2" s="291"/>
      <c r="DM2" s="290"/>
      <c r="DN2" s="291"/>
      <c r="DO2" s="290"/>
      <c r="DP2" s="291"/>
      <c r="DQ2" s="290"/>
      <c r="DR2" s="291"/>
      <c r="DS2" s="290"/>
      <c r="DT2" s="291"/>
      <c r="DU2" s="290"/>
      <c r="DV2" s="291"/>
      <c r="DW2" s="290"/>
      <c r="DX2" s="291"/>
      <c r="DY2" s="272"/>
      <c r="DZ2" s="272"/>
      <c r="EA2" s="272"/>
      <c r="EB2" s="272"/>
      <c r="EC2" s="290"/>
      <c r="ED2" s="291"/>
      <c r="EE2" s="272"/>
      <c r="EF2" s="272"/>
      <c r="EG2" s="272"/>
      <c r="EH2" s="272"/>
      <c r="EI2" s="290"/>
      <c r="EJ2" s="291"/>
      <c r="EK2" s="272"/>
      <c r="EL2" s="272"/>
      <c r="EM2" s="290"/>
      <c r="EN2" s="291"/>
      <c r="EO2" s="272"/>
      <c r="EP2" s="272"/>
      <c r="EQ2" s="272"/>
      <c r="ER2" s="17"/>
      <c r="ES2" s="17"/>
      <c r="ET2" s="17"/>
      <c r="EU2" s="17"/>
      <c r="EV2" s="17"/>
      <c r="EW2" s="17"/>
      <c r="EX2" s="17"/>
      <c r="EY2" s="17"/>
    </row>
    <row r="3" spans="1:147" s="11" customFormat="1" ht="17.25" customHeight="1">
      <c r="A3" s="336"/>
      <c r="B3" s="336">
        <v>854</v>
      </c>
      <c r="C3" s="228" t="s">
        <v>240</v>
      </c>
      <c r="D3" s="432" t="s">
        <v>412</v>
      </c>
      <c r="E3" s="430"/>
      <c r="F3" s="231"/>
      <c r="G3" s="232"/>
      <c r="H3" s="228" t="s">
        <v>241</v>
      </c>
      <c r="I3" s="229"/>
      <c r="J3" s="230"/>
      <c r="K3" s="1051"/>
      <c r="L3" s="1052"/>
      <c r="M3" s="1052"/>
      <c r="N3" s="1052"/>
      <c r="O3" s="1052"/>
      <c r="P3" s="1052"/>
      <c r="Q3" s="1052"/>
      <c r="R3" s="1052"/>
      <c r="S3" s="1052"/>
      <c r="T3" s="1052"/>
      <c r="U3" s="1052"/>
      <c r="V3" s="1052"/>
      <c r="W3" s="1052"/>
      <c r="X3" s="1052"/>
      <c r="Y3" s="1052"/>
      <c r="Z3" s="1052"/>
      <c r="AA3" s="1052"/>
      <c r="AB3" s="1052"/>
      <c r="AC3" s="1052"/>
      <c r="AX3" s="239"/>
      <c r="AY3" s="408" t="s">
        <v>73</v>
      </c>
      <c r="AZ3" s="274"/>
      <c r="BA3" s="874"/>
      <c r="BB3" s="875"/>
      <c r="BC3" s="875"/>
      <c r="BD3" s="875"/>
      <c r="BE3" s="875"/>
      <c r="BF3" s="875"/>
      <c r="BG3" s="876"/>
      <c r="BH3" s="876"/>
      <c r="BI3" s="876"/>
      <c r="BJ3" s="876"/>
      <c r="BK3" s="876"/>
      <c r="BL3" s="876"/>
      <c r="BM3" s="874"/>
      <c r="BN3" s="875"/>
      <c r="BO3" s="875"/>
      <c r="BP3" s="875"/>
      <c r="BQ3" s="875"/>
      <c r="BR3" s="875"/>
      <c r="BS3" s="875"/>
      <c r="BT3" s="874"/>
      <c r="BU3" s="874"/>
      <c r="BV3" s="874"/>
      <c r="BW3" s="875"/>
      <c r="BX3" s="875"/>
      <c r="BY3" s="875"/>
      <c r="BZ3" s="875"/>
      <c r="CA3" s="875"/>
      <c r="CB3" s="875"/>
      <c r="CC3" s="875"/>
      <c r="CD3" s="875"/>
      <c r="CE3" s="274"/>
      <c r="CF3" s="274"/>
      <c r="CG3" s="274"/>
      <c r="CH3" s="875"/>
      <c r="CI3" s="875"/>
      <c r="CJ3" s="875"/>
      <c r="CK3" s="274"/>
      <c r="CL3" s="274"/>
      <c r="CM3" s="274"/>
      <c r="CN3" s="875"/>
      <c r="CO3" s="875"/>
      <c r="CP3" s="875"/>
      <c r="CQ3" s="274"/>
      <c r="CR3" s="875"/>
      <c r="CS3" s="875"/>
      <c r="CT3" s="408" t="s">
        <v>73</v>
      </c>
      <c r="CU3" s="275"/>
      <c r="CV3" s="276"/>
      <c r="CW3" s="277"/>
      <c r="CX3" s="347"/>
      <c r="CY3" s="347"/>
      <c r="CZ3" s="347"/>
      <c r="DA3" s="347"/>
      <c r="DB3" s="257"/>
      <c r="DC3" s="257"/>
      <c r="DD3" s="257"/>
      <c r="DE3" s="257"/>
      <c r="DF3" s="257"/>
      <c r="DG3" s="257"/>
      <c r="DH3" s="278"/>
      <c r="DI3" s="277"/>
      <c r="DJ3" s="277"/>
      <c r="DK3" s="277"/>
      <c r="DL3" s="277"/>
      <c r="DM3" s="277"/>
      <c r="DN3" s="277"/>
      <c r="DO3" s="278"/>
      <c r="DP3" s="278"/>
      <c r="DQ3" s="278"/>
      <c r="DR3" s="277"/>
      <c r="DS3" s="277"/>
      <c r="DT3" s="277"/>
      <c r="DU3" s="277"/>
      <c r="DV3" s="277"/>
      <c r="DW3" s="277"/>
      <c r="DX3" s="277"/>
      <c r="DY3" s="277"/>
      <c r="DZ3" s="275"/>
      <c r="EA3" s="275"/>
      <c r="EB3" s="275"/>
      <c r="EC3" s="277"/>
      <c r="ED3" s="277"/>
      <c r="EE3" s="277"/>
      <c r="EF3" s="275"/>
      <c r="EG3" s="275"/>
      <c r="EH3" s="275"/>
      <c r="EI3" s="277"/>
      <c r="EJ3" s="277"/>
      <c r="EK3" s="277"/>
      <c r="EL3" s="275"/>
      <c r="EM3" s="277"/>
      <c r="EN3" s="277"/>
      <c r="EO3" s="277"/>
      <c r="EP3" s="275"/>
      <c r="EQ3" s="275"/>
    </row>
    <row r="4" spans="1:147" s="11" customFormat="1" ht="3.75" customHeight="1">
      <c r="A4" s="336"/>
      <c r="B4" s="336"/>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434"/>
      <c r="AS4" s="434"/>
      <c r="AT4" s="434"/>
      <c r="AU4" s="434"/>
      <c r="AV4" s="434"/>
      <c r="AW4" s="434"/>
      <c r="AX4" s="192"/>
      <c r="AY4" s="413"/>
      <c r="AZ4" s="274"/>
      <c r="BA4" s="274"/>
      <c r="BB4" s="274"/>
      <c r="BC4" s="274"/>
      <c r="BD4" s="274"/>
      <c r="BE4" s="274"/>
      <c r="BF4" s="903"/>
      <c r="BG4" s="904"/>
      <c r="BH4" s="903"/>
      <c r="BI4" s="904"/>
      <c r="BJ4" s="903"/>
      <c r="BK4" s="904"/>
      <c r="BL4" s="903"/>
      <c r="BM4" s="904"/>
      <c r="BN4" s="903"/>
      <c r="BO4" s="904"/>
      <c r="BP4" s="903"/>
      <c r="BQ4" s="904"/>
      <c r="BR4" s="905"/>
      <c r="BS4" s="906"/>
      <c r="BT4" s="905"/>
      <c r="BU4" s="906"/>
      <c r="BV4" s="1094"/>
      <c r="BW4" s="1094"/>
      <c r="BX4" s="905"/>
      <c r="BY4" s="906"/>
      <c r="BZ4" s="905"/>
      <c r="CA4" s="906"/>
      <c r="CB4" s="905"/>
      <c r="CC4" s="906"/>
      <c r="CD4" s="274"/>
      <c r="CE4" s="274"/>
      <c r="CF4" s="274"/>
      <c r="CG4" s="274"/>
      <c r="CH4" s="905"/>
      <c r="CI4" s="906"/>
      <c r="CJ4" s="274"/>
      <c r="CK4" s="274"/>
      <c r="CL4" s="274"/>
      <c r="CM4" s="274"/>
      <c r="CN4" s="905"/>
      <c r="CO4" s="906"/>
      <c r="CP4" s="274"/>
      <c r="CQ4" s="274"/>
      <c r="CR4" s="905"/>
      <c r="CS4" s="906"/>
      <c r="CT4" s="413"/>
      <c r="CU4" s="274"/>
      <c r="CV4" s="274"/>
      <c r="CW4" s="274"/>
      <c r="CX4" s="274"/>
      <c r="CY4" s="274"/>
      <c r="CZ4" s="274"/>
      <c r="DA4" s="292"/>
      <c r="DB4" s="678"/>
      <c r="DC4" s="292"/>
      <c r="DD4" s="678"/>
      <c r="DE4" s="292"/>
      <c r="DF4" s="678"/>
      <c r="DG4" s="292"/>
      <c r="DH4" s="678"/>
      <c r="DI4" s="292"/>
      <c r="DJ4" s="678"/>
      <c r="DK4" s="292"/>
      <c r="DL4" s="678"/>
      <c r="DM4" s="293"/>
      <c r="DN4" s="679"/>
      <c r="DO4" s="293"/>
      <c r="DP4" s="679"/>
      <c r="DQ4" s="1103"/>
      <c r="DR4" s="1103"/>
      <c r="DS4" s="293"/>
      <c r="DT4" s="679"/>
      <c r="DU4" s="293"/>
      <c r="DV4" s="679"/>
      <c r="DW4" s="293"/>
      <c r="DX4" s="679"/>
      <c r="DY4" s="275"/>
      <c r="DZ4" s="274"/>
      <c r="EA4" s="274"/>
      <c r="EB4" s="274"/>
      <c r="EC4" s="293"/>
      <c r="ED4" s="679"/>
      <c r="EE4" s="275"/>
      <c r="EF4" s="274"/>
      <c r="EG4" s="274"/>
      <c r="EH4" s="274"/>
      <c r="EI4" s="293"/>
      <c r="EJ4" s="679"/>
      <c r="EK4" s="275"/>
      <c r="EL4" s="274"/>
      <c r="EM4" s="293"/>
      <c r="EN4" s="679"/>
      <c r="EO4" s="275"/>
      <c r="EP4" s="274"/>
      <c r="EQ4" s="274"/>
    </row>
    <row r="5" spans="1:149" ht="22.5" customHeight="1">
      <c r="A5" s="368"/>
      <c r="B5" s="336">
        <v>1520</v>
      </c>
      <c r="C5" s="551" t="s">
        <v>299</v>
      </c>
      <c r="D5" s="433" t="s">
        <v>413</v>
      </c>
      <c r="E5" s="253"/>
      <c r="F5" s="132"/>
      <c r="G5" s="138"/>
      <c r="H5" s="132"/>
      <c r="I5" s="138"/>
      <c r="J5" s="132"/>
      <c r="K5" s="138"/>
      <c r="L5" s="132"/>
      <c r="M5" s="138"/>
      <c r="N5" s="132"/>
      <c r="O5" s="138"/>
      <c r="P5" s="132"/>
      <c r="Q5" s="138"/>
      <c r="R5" s="132"/>
      <c r="S5" s="138"/>
      <c r="T5" s="132"/>
      <c r="U5" s="138"/>
      <c r="V5" s="132"/>
      <c r="W5" s="138"/>
      <c r="X5" s="132"/>
      <c r="Y5" s="138"/>
      <c r="Z5" s="132"/>
      <c r="AA5" s="521"/>
      <c r="AB5" s="132"/>
      <c r="AC5" s="521"/>
      <c r="AD5" s="132"/>
      <c r="AE5" s="521"/>
      <c r="AF5" s="132"/>
      <c r="AG5" s="521"/>
      <c r="AH5" s="132"/>
      <c r="AI5" s="521"/>
      <c r="AJ5" s="138"/>
      <c r="AK5" s="521"/>
      <c r="AL5" s="138"/>
      <c r="AM5" s="521"/>
      <c r="AN5" s="132"/>
      <c r="AO5" s="528"/>
      <c r="AP5" s="132"/>
      <c r="AQ5" s="528"/>
      <c r="AR5" s="144"/>
      <c r="AS5" s="528"/>
      <c r="AT5" s="144"/>
      <c r="AU5" s="528"/>
      <c r="AV5" s="144"/>
      <c r="AW5" s="528"/>
      <c r="AX5" s="175"/>
      <c r="AY5" s="411" t="s">
        <v>4</v>
      </c>
      <c r="AZ5" s="907"/>
      <c r="BA5" s="907"/>
      <c r="BB5" s="907"/>
      <c r="BC5" s="816"/>
      <c r="BD5" s="878"/>
      <c r="BE5" s="816"/>
      <c r="BF5" s="878"/>
      <c r="BG5" s="816"/>
      <c r="BH5" s="878"/>
      <c r="BI5" s="816"/>
      <c r="BJ5" s="878"/>
      <c r="BK5" s="816"/>
      <c r="BL5" s="878"/>
      <c r="BM5" s="816"/>
      <c r="BN5" s="878"/>
      <c r="BO5" s="816"/>
      <c r="BP5" s="878"/>
      <c r="BQ5" s="816"/>
      <c r="BR5" s="878"/>
      <c r="BS5" s="816"/>
      <c r="BT5" s="878"/>
      <c r="BU5" s="816"/>
      <c r="BV5" s="878"/>
      <c r="BW5" s="816"/>
      <c r="BX5" s="878"/>
      <c r="BY5" s="816"/>
      <c r="BZ5" s="878"/>
      <c r="CA5" s="816"/>
      <c r="CB5" s="878"/>
      <c r="CC5" s="816"/>
      <c r="CD5" s="274"/>
      <c r="CE5" s="274"/>
      <c r="CF5" s="274"/>
      <c r="CG5" s="274"/>
      <c r="CH5" s="878"/>
      <c r="CI5" s="816"/>
      <c r="CJ5" s="274"/>
      <c r="CK5" s="274"/>
      <c r="CL5" s="274"/>
      <c r="CM5" s="274"/>
      <c r="CN5" s="878"/>
      <c r="CO5" s="816"/>
      <c r="CP5" s="274"/>
      <c r="CQ5" s="274"/>
      <c r="CR5" s="878"/>
      <c r="CS5" s="816"/>
      <c r="CT5" s="411" t="s">
        <v>4</v>
      </c>
      <c r="CU5" s="258"/>
      <c r="CV5" s="258"/>
      <c r="CW5" s="258"/>
      <c r="CX5" s="680"/>
      <c r="CY5" s="295"/>
      <c r="CZ5" s="680"/>
      <c r="DA5" s="295"/>
      <c r="DB5" s="680"/>
      <c r="DC5" s="295"/>
      <c r="DD5" s="680"/>
      <c r="DE5" s="295"/>
      <c r="DF5" s="680"/>
      <c r="DG5" s="295"/>
      <c r="DH5" s="680"/>
      <c r="DI5" s="295"/>
      <c r="DJ5" s="680"/>
      <c r="DK5" s="295"/>
      <c r="DL5" s="680"/>
      <c r="DM5" s="295"/>
      <c r="DN5" s="680"/>
      <c r="DO5" s="295"/>
      <c r="DP5" s="680"/>
      <c r="DQ5" s="295"/>
      <c r="DR5" s="680"/>
      <c r="DS5" s="295"/>
      <c r="DT5" s="680"/>
      <c r="DU5" s="295"/>
      <c r="DV5" s="680"/>
      <c r="DW5" s="295"/>
      <c r="DX5" s="680"/>
      <c r="DY5" s="275"/>
      <c r="DZ5" s="275"/>
      <c r="EA5" s="275"/>
      <c r="EB5" s="275"/>
      <c r="EC5" s="295"/>
      <c r="ED5" s="680"/>
      <c r="EE5" s="275"/>
      <c r="EF5" s="275"/>
      <c r="EG5" s="275"/>
      <c r="EH5" s="275"/>
      <c r="EI5" s="295"/>
      <c r="EJ5" s="680"/>
      <c r="EK5" s="275"/>
      <c r="EL5" s="275"/>
      <c r="EM5" s="295"/>
      <c r="EN5" s="680"/>
      <c r="EO5" s="275"/>
      <c r="EP5" s="275"/>
      <c r="EQ5" s="275"/>
      <c r="ER5" s="96"/>
      <c r="ES5" s="96"/>
    </row>
    <row r="6" spans="2:155" ht="18.75" customHeight="1">
      <c r="B6" s="336">
        <v>167</v>
      </c>
      <c r="C6" s="120" t="s">
        <v>316</v>
      </c>
      <c r="D6" s="120"/>
      <c r="E6" s="120"/>
      <c r="F6" s="120"/>
      <c r="G6" s="120"/>
      <c r="H6" s="120"/>
      <c r="I6" s="120"/>
      <c r="J6" s="120"/>
      <c r="K6" s="120"/>
      <c r="L6" s="120"/>
      <c r="M6" s="120"/>
      <c r="N6" s="120"/>
      <c r="O6" s="120"/>
      <c r="P6" s="120"/>
      <c r="Q6" s="120"/>
      <c r="R6" s="120"/>
      <c r="S6" s="120"/>
      <c r="T6" s="120"/>
      <c r="U6" s="120"/>
      <c r="V6" s="120"/>
      <c r="W6" s="120"/>
      <c r="X6" s="120"/>
      <c r="Y6" s="120"/>
      <c r="Z6" s="120"/>
      <c r="AA6" s="545"/>
      <c r="AB6" s="120"/>
      <c r="AC6" s="545"/>
      <c r="AD6" s="120"/>
      <c r="AE6" s="545"/>
      <c r="AF6" s="120"/>
      <c r="AG6" s="545"/>
      <c r="AH6" s="120"/>
      <c r="AI6" s="545"/>
      <c r="AJ6" s="120"/>
      <c r="AK6" s="545"/>
      <c r="AL6" s="120"/>
      <c r="AM6" s="545"/>
      <c r="AN6" s="120"/>
      <c r="AO6" s="545"/>
      <c r="AP6" s="120"/>
      <c r="AQ6" s="545"/>
      <c r="AR6" s="120"/>
      <c r="AS6" s="545"/>
      <c r="AT6" s="120"/>
      <c r="AU6" s="545"/>
      <c r="AV6" s="120"/>
      <c r="AW6" s="545"/>
      <c r="AX6" s="193"/>
      <c r="AY6" s="408"/>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408"/>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17"/>
      <c r="ES6" s="17"/>
      <c r="ET6" s="17"/>
      <c r="EU6" s="17"/>
      <c r="EV6" s="17"/>
      <c r="EW6" s="17"/>
      <c r="EX6" s="17"/>
      <c r="EY6" s="17"/>
    </row>
    <row r="7" spans="1:155" s="102" customFormat="1" ht="16.5" customHeight="1">
      <c r="A7" s="370"/>
      <c r="B7" s="370"/>
      <c r="D7" s="447"/>
      <c r="F7" s="677" t="s">
        <v>239</v>
      </c>
      <c r="G7" s="148"/>
      <c r="H7" s="135"/>
      <c r="I7" s="148"/>
      <c r="J7" s="133"/>
      <c r="K7" s="149"/>
      <c r="L7" s="133"/>
      <c r="M7" s="149"/>
      <c r="N7" s="133"/>
      <c r="O7" s="149"/>
      <c r="P7" s="133"/>
      <c r="Q7" s="149"/>
      <c r="R7" s="133"/>
      <c r="S7" s="149"/>
      <c r="T7" s="133"/>
      <c r="U7" s="149"/>
      <c r="V7" s="133"/>
      <c r="W7" s="149"/>
      <c r="Y7" s="234"/>
      <c r="AA7" s="450"/>
      <c r="AB7" s="448"/>
      <c r="AC7" s="450"/>
      <c r="AD7" s="448"/>
      <c r="AE7" s="450"/>
      <c r="AF7" s="448"/>
      <c r="AG7" s="465"/>
      <c r="AI7" s="505"/>
      <c r="AJ7" s="236"/>
      <c r="AK7" s="505"/>
      <c r="AM7" s="546"/>
      <c r="AO7" s="460"/>
      <c r="AP7" s="15"/>
      <c r="AQ7" s="547"/>
      <c r="AR7" s="326"/>
      <c r="AS7" s="518"/>
      <c r="AT7" s="326"/>
      <c r="AU7" s="518"/>
      <c r="AV7" s="326"/>
      <c r="AW7" s="518"/>
      <c r="AX7" s="150"/>
      <c r="AY7" s="908" t="s">
        <v>80</v>
      </c>
      <c r="AZ7" s="955"/>
      <c r="BA7" s="956"/>
      <c r="BB7" s="957"/>
      <c r="BC7" s="958"/>
      <c r="BD7" s="957"/>
      <c r="BE7" s="958"/>
      <c r="BF7" s="957"/>
      <c r="BG7" s="958"/>
      <c r="BH7" s="957"/>
      <c r="BI7" s="958"/>
      <c r="BJ7" s="957"/>
      <c r="BK7" s="958"/>
      <c r="BL7" s="957"/>
      <c r="BM7" s="958"/>
      <c r="BN7" s="957"/>
      <c r="BO7" s="958"/>
      <c r="BP7" s="959"/>
      <c r="BQ7" s="960"/>
      <c r="BR7" s="961"/>
      <c r="BS7" s="960"/>
      <c r="BT7" s="959"/>
      <c r="BU7" s="960"/>
      <c r="BV7" s="962"/>
      <c r="BW7" s="963"/>
      <c r="BX7" s="962"/>
      <c r="BY7" s="963"/>
      <c r="BZ7" s="962"/>
      <c r="CA7" s="963"/>
      <c r="CB7" s="962"/>
      <c r="CC7" s="963"/>
      <c r="CD7" s="964"/>
      <c r="CE7" s="964"/>
      <c r="CF7" s="964"/>
      <c r="CG7" s="964"/>
      <c r="CH7" s="962"/>
      <c r="CI7" s="963"/>
      <c r="CJ7" s="964"/>
      <c r="CK7" s="964"/>
      <c r="CL7" s="964"/>
      <c r="CM7" s="964"/>
      <c r="CN7" s="962"/>
      <c r="CO7" s="963"/>
      <c r="CP7" s="964"/>
      <c r="CQ7" s="964"/>
      <c r="CR7" s="962"/>
      <c r="CS7" s="963"/>
      <c r="CT7" s="414" t="s">
        <v>80</v>
      </c>
      <c r="CU7" s="316"/>
      <c r="CV7" s="317"/>
      <c r="CW7" s="318"/>
      <c r="CX7" s="681"/>
      <c r="CY7" s="318"/>
      <c r="CZ7" s="681"/>
      <c r="DA7" s="318"/>
      <c r="DB7" s="681"/>
      <c r="DC7" s="318"/>
      <c r="DD7" s="681"/>
      <c r="DE7" s="318"/>
      <c r="DF7" s="681"/>
      <c r="DG7" s="318"/>
      <c r="DH7" s="681"/>
      <c r="DI7" s="318"/>
      <c r="DJ7" s="681"/>
      <c r="DK7" s="319"/>
      <c r="DL7" s="682"/>
      <c r="DM7" s="320"/>
      <c r="DN7" s="682"/>
      <c r="DO7" s="319"/>
      <c r="DP7" s="682"/>
      <c r="DQ7" s="321"/>
      <c r="DR7" s="683"/>
      <c r="DS7" s="321"/>
      <c r="DT7" s="683"/>
      <c r="DU7" s="321"/>
      <c r="DV7" s="683"/>
      <c r="DW7" s="321"/>
      <c r="DX7" s="683"/>
      <c r="DY7" s="315"/>
      <c r="DZ7" s="315"/>
      <c r="EA7" s="315"/>
      <c r="EB7" s="315"/>
      <c r="EC7" s="321"/>
      <c r="ED7" s="683"/>
      <c r="EE7" s="315"/>
      <c r="EF7" s="315"/>
      <c r="EG7" s="315"/>
      <c r="EH7" s="315"/>
      <c r="EI7" s="321"/>
      <c r="EJ7" s="683"/>
      <c r="EK7" s="315"/>
      <c r="EL7" s="315"/>
      <c r="EM7" s="321"/>
      <c r="EN7" s="683"/>
      <c r="EO7" s="315"/>
      <c r="EP7" s="315"/>
      <c r="EQ7" s="315"/>
      <c r="ER7" s="203"/>
      <c r="ES7" s="203"/>
      <c r="ET7" s="203"/>
      <c r="EU7" s="203"/>
      <c r="EV7" s="203"/>
      <c r="EW7" s="203"/>
      <c r="EX7" s="203"/>
      <c r="EY7" s="203"/>
    </row>
    <row r="8" spans="1:152" s="94" customFormat="1" ht="31.5" customHeight="1">
      <c r="A8" s="343"/>
      <c r="B8" s="438">
        <v>2</v>
      </c>
      <c r="C8" s="844" t="s">
        <v>236</v>
      </c>
      <c r="D8" s="844" t="s">
        <v>237</v>
      </c>
      <c r="E8" s="844" t="s">
        <v>238</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4"/>
      <c r="AX8" s="197"/>
      <c r="AY8" s="70" t="s">
        <v>24</v>
      </c>
      <c r="AZ8" s="70" t="s">
        <v>25</v>
      </c>
      <c r="BA8" s="70" t="s">
        <v>26</v>
      </c>
      <c r="BB8" s="843">
        <v>2000</v>
      </c>
      <c r="BC8" s="843"/>
      <c r="BD8" s="843">
        <v>2001</v>
      </c>
      <c r="BE8" s="843"/>
      <c r="BF8" s="843">
        <v>2002</v>
      </c>
      <c r="BG8" s="843"/>
      <c r="BH8" s="843">
        <v>2003</v>
      </c>
      <c r="BI8" s="843"/>
      <c r="BJ8" s="843">
        <v>2004</v>
      </c>
      <c r="BK8" s="843"/>
      <c r="BL8" s="843">
        <v>2005</v>
      </c>
      <c r="BM8" s="843"/>
      <c r="BN8" s="843">
        <v>2006</v>
      </c>
      <c r="BO8" s="843"/>
      <c r="BP8" s="843">
        <v>2007</v>
      </c>
      <c r="BQ8" s="843"/>
      <c r="BR8" s="843">
        <v>2008</v>
      </c>
      <c r="BS8" s="843"/>
      <c r="BT8" s="843">
        <v>2009</v>
      </c>
      <c r="BU8" s="843"/>
      <c r="BV8" s="843">
        <v>2010</v>
      </c>
      <c r="BW8" s="843"/>
      <c r="BX8" s="843">
        <v>2011</v>
      </c>
      <c r="BY8" s="843"/>
      <c r="BZ8" s="843">
        <v>2012</v>
      </c>
      <c r="CA8" s="843"/>
      <c r="CB8" s="843">
        <v>2013</v>
      </c>
      <c r="CC8" s="843"/>
      <c r="CD8" s="843">
        <v>2014</v>
      </c>
      <c r="CE8" s="843"/>
      <c r="CF8" s="843">
        <v>2015</v>
      </c>
      <c r="CG8" s="843"/>
      <c r="CH8" s="843">
        <v>2016</v>
      </c>
      <c r="CI8" s="843"/>
      <c r="CJ8" s="843">
        <v>2017</v>
      </c>
      <c r="CK8" s="843"/>
      <c r="CL8" s="843">
        <v>2018</v>
      </c>
      <c r="CM8" s="843"/>
      <c r="CN8" s="843">
        <v>2019</v>
      </c>
      <c r="CO8" s="843"/>
      <c r="CP8" s="843">
        <v>2020</v>
      </c>
      <c r="CQ8" s="843"/>
      <c r="CR8" s="843">
        <v>2021</v>
      </c>
      <c r="CS8" s="843"/>
      <c r="CT8" s="70" t="s">
        <v>24</v>
      </c>
      <c r="CU8" s="70" t="s">
        <v>25</v>
      </c>
      <c r="CV8" s="70" t="s">
        <v>26</v>
      </c>
      <c r="CW8" s="838">
        <v>2000</v>
      </c>
      <c r="CX8" s="839"/>
      <c r="CY8" s="840">
        <v>2001</v>
      </c>
      <c r="CZ8" s="841"/>
      <c r="DA8" s="840">
        <v>2002</v>
      </c>
      <c r="DB8" s="841"/>
      <c r="DC8" s="840">
        <v>2003</v>
      </c>
      <c r="DD8" s="841"/>
      <c r="DE8" s="840">
        <v>2004</v>
      </c>
      <c r="DF8" s="841"/>
      <c r="DG8" s="840">
        <v>2005</v>
      </c>
      <c r="DH8" s="841"/>
      <c r="DI8" s="840">
        <v>2006</v>
      </c>
      <c r="DJ8" s="841"/>
      <c r="DK8" s="840">
        <v>2007</v>
      </c>
      <c r="DL8" s="841"/>
      <c r="DM8" s="840">
        <v>2008</v>
      </c>
      <c r="DN8" s="841"/>
      <c r="DO8" s="840">
        <v>2009</v>
      </c>
      <c r="DP8" s="841"/>
      <c r="DQ8" s="840">
        <v>2010</v>
      </c>
      <c r="DR8" s="841"/>
      <c r="DS8" s="840">
        <v>2011</v>
      </c>
      <c r="DT8" s="840"/>
      <c r="DU8" s="840">
        <v>2012</v>
      </c>
      <c r="DV8" s="841"/>
      <c r="DW8" s="840">
        <v>2013</v>
      </c>
      <c r="DX8" s="841"/>
      <c r="DY8" s="840">
        <v>2014</v>
      </c>
      <c r="DZ8" s="840"/>
      <c r="EA8" s="840">
        <v>2015</v>
      </c>
      <c r="EB8" s="841"/>
      <c r="EC8" s="840">
        <v>2016</v>
      </c>
      <c r="ED8" s="840"/>
      <c r="EE8" s="840">
        <v>2017</v>
      </c>
      <c r="EF8" s="841"/>
      <c r="EG8" s="838">
        <v>2018</v>
      </c>
      <c r="EH8" s="838"/>
      <c r="EI8" s="838">
        <v>2019</v>
      </c>
      <c r="EJ8" s="839"/>
      <c r="EK8" s="838">
        <v>2020</v>
      </c>
      <c r="EL8" s="838"/>
      <c r="EM8" s="838">
        <v>2021</v>
      </c>
      <c r="EN8" s="621"/>
      <c r="EO8" s="134"/>
      <c r="EP8" s="621"/>
      <c r="EQ8" s="134"/>
      <c r="ER8" s="198"/>
      <c r="ES8" s="198"/>
      <c r="ET8" s="198"/>
      <c r="EU8" s="198"/>
      <c r="EV8" s="198"/>
    </row>
    <row r="9" spans="1:152" s="94" customFormat="1" ht="27" customHeight="1">
      <c r="A9" s="343"/>
      <c r="B9" s="371">
        <v>2819</v>
      </c>
      <c r="C9" s="628">
        <v>1</v>
      </c>
      <c r="D9" s="793" t="s">
        <v>285</v>
      </c>
      <c r="E9" s="628" t="s">
        <v>290</v>
      </c>
      <c r="F9" s="662"/>
      <c r="G9" s="624"/>
      <c r="H9" s="662"/>
      <c r="I9" s="624"/>
      <c r="J9" s="662"/>
      <c r="K9" s="624"/>
      <c r="L9" s="662"/>
      <c r="M9" s="624"/>
      <c r="N9" s="662"/>
      <c r="O9" s="624"/>
      <c r="P9" s="662"/>
      <c r="Q9" s="624"/>
      <c r="R9" s="662">
        <v>1475.839</v>
      </c>
      <c r="S9" s="624"/>
      <c r="T9" s="662"/>
      <c r="U9" s="624"/>
      <c r="V9" s="662"/>
      <c r="W9" s="624"/>
      <c r="X9" s="662"/>
      <c r="Y9" s="624"/>
      <c r="Z9" s="662"/>
      <c r="AA9" s="624"/>
      <c r="AB9" s="662"/>
      <c r="AC9" s="624"/>
      <c r="AD9" s="662"/>
      <c r="AE9" s="624"/>
      <c r="AF9" s="662"/>
      <c r="AG9" s="624"/>
      <c r="AH9" s="662"/>
      <c r="AI9" s="624"/>
      <c r="AJ9" s="662"/>
      <c r="AK9" s="624"/>
      <c r="AL9" s="662"/>
      <c r="AM9" s="624"/>
      <c r="AN9" s="662"/>
      <c r="AO9" s="624"/>
      <c r="AP9" s="662"/>
      <c r="AQ9" s="624"/>
      <c r="AR9" s="662">
        <v>2415.266</v>
      </c>
      <c r="AS9" s="624"/>
      <c r="AT9" s="662"/>
      <c r="AU9" s="624"/>
      <c r="AV9" s="662"/>
      <c r="AW9" s="624"/>
      <c r="AX9" s="194"/>
      <c r="AY9" s="279">
        <v>1</v>
      </c>
      <c r="AZ9" s="390" t="s">
        <v>43</v>
      </c>
      <c r="BA9" s="279" t="s">
        <v>44</v>
      </c>
      <c r="BB9" s="965" t="s">
        <v>0</v>
      </c>
      <c r="BC9" s="966"/>
      <c r="BD9" s="967" t="str">
        <f>IF(OR(ISBLANK(F9),ISBLANK(H9)),"N/A",IF(ABS((H9-F9)/F9)&gt;0.25,"&gt; 25%","ok"))</f>
        <v>N/A</v>
      </c>
      <c r="BE9" s="968"/>
      <c r="BF9" s="967" t="str">
        <f>IF(OR(ISBLANK(H9),ISBLANK(J9)),"N/A",IF(ABS((J9-H9)/H9)&gt;0.25,"&gt; 25%","ok"))</f>
        <v>N/A</v>
      </c>
      <c r="BG9" s="967"/>
      <c r="BH9" s="967" t="str">
        <f aca="true" t="shared" si="0" ref="BH9:BH21">IF(OR(ISBLANK(J9),ISBLANK(L9)),"N/A",IF(ABS((L9-J9)/J9)&gt;0.25,"&gt; 25%","ok"))</f>
        <v>N/A</v>
      </c>
      <c r="BI9" s="967"/>
      <c r="BJ9" s="967" t="str">
        <f aca="true" t="shared" si="1" ref="BJ9:BJ21">IF(OR(ISBLANK(L9),ISBLANK(N9)),"N/A",IF(ABS((N9-L9)/L9)&gt;0.25,"&gt; 25%","ok"))</f>
        <v>N/A</v>
      </c>
      <c r="BK9" s="967"/>
      <c r="BL9" s="967" t="str">
        <f aca="true" t="shared" si="2" ref="BL9:BL21">IF(OR(ISBLANK(N9),ISBLANK(P9)),"N/A",IF(ABS((P9-N9)/N9)&gt;0.25,"&gt; 25%","ok"))</f>
        <v>N/A</v>
      </c>
      <c r="BM9" s="967"/>
      <c r="BN9" s="967" t="str">
        <f aca="true" t="shared" si="3" ref="BN9:BN21">IF(OR(ISBLANK(P9),ISBLANK(R9)),"N/A",IF(ABS((R9-P9)/P9)&gt;0.25,"&gt; 25%","ok"))</f>
        <v>N/A</v>
      </c>
      <c r="BO9" s="967"/>
      <c r="BP9" s="967" t="str">
        <f aca="true" t="shared" si="4" ref="BP9:BP21">IF(OR(ISBLANK(R9),ISBLANK(T9)),"N/A",IF(ABS((T9-R9)/R9)&gt;0.25,"&gt; 25%","ok"))</f>
        <v>N/A</v>
      </c>
      <c r="BQ9" s="967"/>
      <c r="BR9" s="967" t="str">
        <f aca="true" t="shared" si="5" ref="BR9:BR21">IF(OR(ISBLANK(T9),ISBLANK(V9)),"N/A",IF(ABS((V9-T9)/T9)&gt;0.25,"&gt; 25%","ok"))</f>
        <v>N/A</v>
      </c>
      <c r="BS9" s="967"/>
      <c r="BT9" s="967" t="str">
        <f aca="true" t="shared" si="6" ref="BT9:BT21">IF(OR(ISBLANK(V9),ISBLANK(X9)),"N/A",IF(ABS((X9-V9)/V9)&gt;0.25,"&gt; 25%","ok"))</f>
        <v>N/A</v>
      </c>
      <c r="BU9" s="967"/>
      <c r="BV9" s="967" t="str">
        <f aca="true" t="shared" si="7" ref="BV9:BV21">IF(OR(ISBLANK(X9),ISBLANK(Z9)),"N/A",IF(ABS((Z9-X9)/X9)&gt;0.25,"&gt; 25%","ok"))</f>
        <v>N/A</v>
      </c>
      <c r="BW9" s="967"/>
      <c r="BX9" s="967" t="str">
        <f aca="true" t="shared" si="8" ref="BX9:BX21">IF(OR(ISBLANK(Z9),ISBLANK(AB9)),"N/A",IF(ABS((AB9-Z9)/Z9)&gt;0.25,"&gt; 25%","ok"))</f>
        <v>N/A</v>
      </c>
      <c r="BY9" s="967"/>
      <c r="BZ9" s="969" t="str">
        <f aca="true" t="shared" si="9" ref="BZ9:BZ21">IF(OR(ISBLANK(AB9),ISBLANK(AD9)),"N/A",IF(ABS((AD9-AB9)/AB9)&gt;0.25,"&gt; 25%","ok"))</f>
        <v>N/A</v>
      </c>
      <c r="CA9" s="969"/>
      <c r="CB9" s="969" t="str">
        <f aca="true" t="shared" si="10" ref="CB9:CB21">IF(OR(ISBLANK(AD9),ISBLANK(AF9)),"N/A",IF(ABS((AF9-AD9)/AD9)&gt;0.25,"&gt; 25%","ok"))</f>
        <v>N/A</v>
      </c>
      <c r="CC9" s="969"/>
      <c r="CD9" s="969" t="str">
        <f aca="true" t="shared" si="11" ref="CD9:CD21">IF(OR(ISBLANK(AF9),ISBLANK(AH9)),"N/A",IF(ABS((AH9-AF9)/AF9)&gt;0.25,"&gt; 25%","ok"))</f>
        <v>N/A</v>
      </c>
      <c r="CE9" s="970"/>
      <c r="CF9" s="969" t="str">
        <f aca="true" t="shared" si="12" ref="CF9:CF21">IF(OR(ISBLANK(AH9),ISBLANK(AJ9)),"N/A",IF(ABS((AJ9-AH9)/AH9)&gt;0.25,"&gt; 25%","ok"))</f>
        <v>N/A</v>
      </c>
      <c r="CG9" s="969"/>
      <c r="CH9" s="969" t="str">
        <f aca="true" t="shared" si="13" ref="CH9:CH21">IF(OR(ISBLANK(AJ9),ISBLANK(AL9)),"N/A",IF(ABS((AL9-AJ9)/AJ9)&gt;0.25,"&gt; 25%","ok"))</f>
        <v>N/A</v>
      </c>
      <c r="CI9" s="969"/>
      <c r="CJ9" s="969" t="str">
        <f aca="true" t="shared" si="14" ref="CJ9:CJ21">IF(OR(ISBLANK(AL9),ISBLANK(AN9)),"N/A",IF(ABS((AN9-AL9)/AL9)&gt;0.25,"&gt; 25%","ok"))</f>
        <v>N/A</v>
      </c>
      <c r="CK9" s="969"/>
      <c r="CL9" s="969" t="str">
        <f aca="true" t="shared" si="15" ref="CL9:CL21">IF(OR(ISBLANK(AN9),ISBLANK(AP9)),"N/A",IF(ABS((AP9-AN9)/AN9)&gt;0.25,"&gt; 25%","ok"))</f>
        <v>N/A</v>
      </c>
      <c r="CM9" s="970"/>
      <c r="CN9" s="969" t="str">
        <f aca="true" t="shared" si="16" ref="CN9:CN21">IF(OR(ISBLANK(AP9),ISBLANK(AR9)),"N/A",IF(ABS((AR9-AP9)/AP9)&gt;0.25,"&gt; 25%","ok"))</f>
        <v>N/A</v>
      </c>
      <c r="CO9" s="969"/>
      <c r="CP9" s="969" t="str">
        <f aca="true" t="shared" si="17" ref="CP9:CP21">IF(OR(ISBLANK(AR9),ISBLANK(AT9)),"N/A",IF(ABS((AT9-AR9)/AR9)&gt;0.25,"&gt; 25%","ok"))</f>
        <v>N/A</v>
      </c>
      <c r="CQ9" s="969"/>
      <c r="CR9" s="969" t="str">
        <f aca="true" t="shared" si="18" ref="CR9:CR21">IF(OR(ISBLANK(AT9),ISBLANK(AV9)),"N/A",IF(ABS((AV9-AT9)/AT9)&gt;0.25,"&gt; 25%","ok"))</f>
        <v>N/A</v>
      </c>
      <c r="CS9" s="969"/>
      <c r="CT9" s="279">
        <v>1</v>
      </c>
      <c r="CU9" s="390" t="s">
        <v>43</v>
      </c>
      <c r="CV9" s="279" t="s">
        <v>44</v>
      </c>
      <c r="CW9" s="322" t="s">
        <v>0</v>
      </c>
      <c r="CX9" s="684"/>
      <c r="CY9" s="685" t="str">
        <f aca="true" t="shared" si="19" ref="CY9:CY21">IF(OR(ISBLANK(F9),ISBLANK(H9)),"N/A",IF(ABS((H9-F9)/F9)&gt;1,"&gt; 100%","ok"))</f>
        <v>N/A</v>
      </c>
      <c r="CZ9" s="685"/>
      <c r="DA9" s="685" t="str">
        <f aca="true" t="shared" si="20" ref="DA9:DA21">IF(OR(ISBLANK(H9),ISBLANK(J9)),"N/A",IF(ABS((J9-H9)/H9)&gt;1,"&gt; 100%","ok"))</f>
        <v>N/A</v>
      </c>
      <c r="DB9" s="685"/>
      <c r="DC9" s="685" t="str">
        <f aca="true" t="shared" si="21" ref="DC9:DC21">IF(OR(ISBLANK(J9),ISBLANK(L9)),"N/A",IF(ABS((L9-J9)/J9)&gt;1,"&gt; 100%","ok"))</f>
        <v>N/A</v>
      </c>
      <c r="DD9" s="685"/>
      <c r="DE9" s="685" t="str">
        <f aca="true" t="shared" si="22" ref="DE9:DE21">IF(OR(ISBLANK(L9),ISBLANK(N9)),"N/A",IF(ABS((N9-L9)/L9)&gt;1,"&gt; 100%","ok"))</f>
        <v>N/A</v>
      </c>
      <c r="DF9" s="685"/>
      <c r="DG9" s="685" t="str">
        <f aca="true" t="shared" si="23" ref="DG9:DG21">IF(OR(ISBLANK(N9),ISBLANK(P9)),"N/A",IF(ABS((P9-N9)/N9)&gt;1,"&gt; 100%","ok"))</f>
        <v>N/A</v>
      </c>
      <c r="DH9" s="685"/>
      <c r="DI9" s="685" t="str">
        <f aca="true" t="shared" si="24" ref="DI9:DI21">IF(OR(ISBLANK(P9),ISBLANK(R9)),"N/A",IF(ABS((R9-P9)/P9)&gt;1,"&gt; 100%","ok"))</f>
        <v>N/A</v>
      </c>
      <c r="DJ9" s="685"/>
      <c r="DK9" s="685" t="str">
        <f aca="true" t="shared" si="25" ref="DK9:DK21">IF(OR(ISBLANK(R9),ISBLANK(T9)),"N/A",IF(ABS((T9-R9)/R9)&gt;1,"&gt; 100%","ok"))</f>
        <v>N/A</v>
      </c>
      <c r="DL9" s="685"/>
      <c r="DM9" s="685" t="str">
        <f aca="true" t="shared" si="26" ref="DM9:DM21">IF(OR(ISBLANK(T9),ISBLANK(V9)),"N/A",IF(ABS((V9-T9)/T9)&gt;1,"&gt; 100%","ok"))</f>
        <v>N/A</v>
      </c>
      <c r="DN9" s="685"/>
      <c r="DO9" s="685" t="str">
        <f aca="true" t="shared" si="27" ref="DO9:DO21">IF(OR(ISBLANK(V9),ISBLANK(X9)),"N/A",IF(ABS((X9-V9)/V9)&gt;1,"&gt; 100%","ok"))</f>
        <v>N/A</v>
      </c>
      <c r="DP9" s="685"/>
      <c r="DQ9" s="685" t="str">
        <f aca="true" t="shared" si="28" ref="DQ9:DQ21">IF(OR(ISBLANK(X9),ISBLANK(Z9)),"N/A",IF(ABS((Z9-X9)/X9)&gt;1,"&gt; 100%","ok"))</f>
        <v>N/A</v>
      </c>
      <c r="DR9" s="685"/>
      <c r="DS9" s="685" t="str">
        <f aca="true" t="shared" si="29" ref="DS9:DS21">IF(OR(ISBLANK(Z9),ISBLANK(AB9)),"N/A",IF(ABS((AB9-Z9)/Z9)&gt;1,"&gt; 100%","ok"))</f>
        <v>N/A</v>
      </c>
      <c r="DT9" s="685"/>
      <c r="DU9" s="685" t="str">
        <f aca="true" t="shared" si="30" ref="DU9:DU21">IF(OR(ISBLANK(AB9),ISBLANK(AD9)),"N/A",IF(ABS((AD9-AB9)/AB9)&gt;1,"&gt; 100%","ok"))</f>
        <v>N/A</v>
      </c>
      <c r="DV9" s="685"/>
      <c r="DW9" s="685" t="str">
        <f aca="true" t="shared" si="31" ref="DW9:DW21">IF(OR(ISBLANK(AD9),ISBLANK(AF9)),"N/A",IF(ABS((AF9-AD9)/AD9)&gt;1,"&gt; 100%","ok"))</f>
        <v>N/A</v>
      </c>
      <c r="DX9" s="685"/>
      <c r="DY9" s="685" t="str">
        <f aca="true" t="shared" si="32" ref="DY9:DY21">IF(OR(ISBLANK(AF9),ISBLANK(AH9)),"N/A",IF(ABS((AH9-AF9)/AF9)&gt;1,"&gt; 100%","ok"))</f>
        <v>N/A</v>
      </c>
      <c r="DZ9" s="685"/>
      <c r="EA9" s="685" t="str">
        <f aca="true" t="shared" si="33" ref="EA9:EA21">IF(OR(ISBLANK(AH9),ISBLANK(AJ9)),"N/A",IF(ABS((AJ9-AH9)/AH9)&gt;1,"&gt; 100%","ok"))</f>
        <v>N/A</v>
      </c>
      <c r="EB9" s="685"/>
      <c r="EC9" s="685" t="str">
        <f aca="true" t="shared" si="34" ref="EC9:EC21">IF(OR(ISBLANK(AJ9),ISBLANK(AL9)),"N/A",IF(ABS((AL9-AJ9)/AJ9)&gt;1,"&gt; 100%","ok"))</f>
        <v>N/A</v>
      </c>
      <c r="ED9" s="685"/>
      <c r="EE9" s="685" t="str">
        <f aca="true" t="shared" si="35" ref="EE9:EE21">IF(OR(ISBLANK(AL9),ISBLANK(AN9)),"N/A",IF(ABS((AN9-AL9)/AL9)&gt;1,"&gt; 100%","ok"))</f>
        <v>N/A</v>
      </c>
      <c r="EF9" s="685"/>
      <c r="EG9" s="685" t="str">
        <f aca="true" t="shared" si="36" ref="EG9:EG21">IF(OR(ISBLANK(AN9),ISBLANK(AP9)),"N/A",IF(ABS((AP9-AN9)/AN9)&gt;1,"&gt; 100%","ok"))</f>
        <v>N/A</v>
      </c>
      <c r="EH9" s="685"/>
      <c r="EI9" s="685" t="str">
        <f aca="true" t="shared" si="37" ref="EI9:EI21">IF(OR(ISBLANK(AP9),ISBLANK(AR9)),"N/A",IF(ABS((AR9-AP9)/AP9)&gt;1,"&gt; 100%","ok"))</f>
        <v>N/A</v>
      </c>
      <c r="EJ9" s="685"/>
      <c r="EK9" s="685" t="str">
        <f aca="true" t="shared" si="38" ref="EK9:EK21">IF(OR(ISBLANK(AR9),ISBLANK(AT9)),"N/A",IF(ABS((AT9-AR9)/AR9)&gt;1,"&gt; 100%","ok"))</f>
        <v>N/A</v>
      </c>
      <c r="EL9" s="685"/>
      <c r="EM9" s="685" t="str">
        <f aca="true" t="shared" si="39" ref="EM9:EM21">IF(OR(ISBLANK(AT9),ISBLANK(AV9)),"N/A",IF(ABS((AV9-AT9)/AT9)&gt;1,"&gt; 100%","ok"))</f>
        <v>N/A</v>
      </c>
      <c r="EN9" s="686"/>
      <c r="EO9" s="686"/>
      <c r="EP9" s="686"/>
      <c r="EQ9" s="686"/>
      <c r="ER9" s="198"/>
      <c r="ES9" s="198"/>
      <c r="ET9" s="198"/>
      <c r="EU9" s="198"/>
      <c r="EV9" s="198"/>
    </row>
    <row r="10" spans="2:152" ht="24" customHeight="1">
      <c r="B10" s="371">
        <v>2824</v>
      </c>
      <c r="C10" s="629">
        <v>2</v>
      </c>
      <c r="D10" s="793" t="s">
        <v>319</v>
      </c>
      <c r="E10" s="629" t="s">
        <v>27</v>
      </c>
      <c r="F10" s="632"/>
      <c r="G10" s="582"/>
      <c r="H10" s="632"/>
      <c r="I10" s="582"/>
      <c r="J10" s="632"/>
      <c r="K10" s="582"/>
      <c r="L10" s="632"/>
      <c r="M10" s="582"/>
      <c r="N10" s="632"/>
      <c r="O10" s="582"/>
      <c r="P10" s="632"/>
      <c r="Q10" s="582"/>
      <c r="R10" s="632"/>
      <c r="S10" s="582"/>
      <c r="T10" s="632"/>
      <c r="U10" s="582"/>
      <c r="V10" s="632"/>
      <c r="W10" s="582"/>
      <c r="X10" s="632"/>
      <c r="Y10" s="582"/>
      <c r="Z10" s="632">
        <v>269.424</v>
      </c>
      <c r="AA10" s="582"/>
      <c r="AB10" s="632">
        <v>278.854</v>
      </c>
      <c r="AC10" s="582"/>
      <c r="AD10" s="632">
        <v>288.613</v>
      </c>
      <c r="AE10" s="582"/>
      <c r="AF10" s="632">
        <v>298.715</v>
      </c>
      <c r="AG10" s="582"/>
      <c r="AH10" s="632">
        <v>309.17</v>
      </c>
      <c r="AI10" s="582"/>
      <c r="AJ10" s="632">
        <v>318.445</v>
      </c>
      <c r="AK10" s="582"/>
      <c r="AL10" s="632">
        <v>327.998</v>
      </c>
      <c r="AM10" s="582"/>
      <c r="AN10" s="632">
        <v>337.838</v>
      </c>
      <c r="AO10" s="582"/>
      <c r="AP10" s="632">
        <v>347.973</v>
      </c>
      <c r="AQ10" s="582"/>
      <c r="AR10" s="632">
        <v>643.87</v>
      </c>
      <c r="AS10" s="582"/>
      <c r="AT10" s="632">
        <v>672.201</v>
      </c>
      <c r="AU10" s="582"/>
      <c r="AV10" s="632">
        <v>701.778</v>
      </c>
      <c r="AW10" s="582"/>
      <c r="AX10" s="194"/>
      <c r="AY10" s="279">
        <v>2</v>
      </c>
      <c r="AZ10" s="390" t="s">
        <v>306</v>
      </c>
      <c r="BA10" s="279" t="s">
        <v>27</v>
      </c>
      <c r="BB10" s="813" t="s">
        <v>0</v>
      </c>
      <c r="BC10" s="971"/>
      <c r="BD10" s="831" t="str">
        <f>IF(OR(ISBLANK(F10),ISBLANK(H10)),"N/A",IF(ABS((H10-F10)/F10)&gt;0.25,"&gt; 25%","ok"))</f>
        <v>N/A</v>
      </c>
      <c r="BE10" s="972"/>
      <c r="BF10" s="831" t="str">
        <f>IF(OR(ISBLANK(H10),ISBLANK(J10)),"N/A",IF(ABS((J10-H10)/H10)&gt;0.25,"&gt; 25%","ok"))</f>
        <v>N/A</v>
      </c>
      <c r="BG10" s="831"/>
      <c r="BH10" s="831" t="str">
        <f t="shared" si="0"/>
        <v>N/A</v>
      </c>
      <c r="BI10" s="831"/>
      <c r="BJ10" s="831" t="str">
        <f t="shared" si="1"/>
        <v>N/A</v>
      </c>
      <c r="BK10" s="831"/>
      <c r="BL10" s="831" t="str">
        <f t="shared" si="2"/>
        <v>N/A</v>
      </c>
      <c r="BM10" s="831"/>
      <c r="BN10" s="831" t="str">
        <f t="shared" si="3"/>
        <v>N/A</v>
      </c>
      <c r="BO10" s="831"/>
      <c r="BP10" s="831" t="str">
        <f t="shared" si="4"/>
        <v>N/A</v>
      </c>
      <c r="BQ10" s="831"/>
      <c r="BR10" s="831" t="str">
        <f t="shared" si="5"/>
        <v>N/A</v>
      </c>
      <c r="BS10" s="831"/>
      <c r="BT10" s="831" t="str">
        <f t="shared" si="6"/>
        <v>N/A</v>
      </c>
      <c r="BU10" s="831"/>
      <c r="BV10" s="831" t="str">
        <f t="shared" si="7"/>
        <v>N/A</v>
      </c>
      <c r="BW10" s="831"/>
      <c r="BX10" s="831" t="str">
        <f t="shared" si="8"/>
        <v>ok</v>
      </c>
      <c r="BY10" s="973"/>
      <c r="BZ10" s="974" t="str">
        <f t="shared" si="9"/>
        <v>ok</v>
      </c>
      <c r="CA10" s="279"/>
      <c r="CB10" s="279" t="str">
        <f t="shared" si="10"/>
        <v>ok</v>
      </c>
      <c r="CC10" s="279"/>
      <c r="CD10" s="279" t="str">
        <f t="shared" si="11"/>
        <v>ok</v>
      </c>
      <c r="CE10" s="857"/>
      <c r="CF10" s="279" t="str">
        <f t="shared" si="12"/>
        <v>ok</v>
      </c>
      <c r="CG10" s="279"/>
      <c r="CH10" s="279" t="str">
        <f t="shared" si="13"/>
        <v>ok</v>
      </c>
      <c r="CI10" s="279"/>
      <c r="CJ10" s="279" t="str">
        <f t="shared" si="14"/>
        <v>ok</v>
      </c>
      <c r="CK10" s="279"/>
      <c r="CL10" s="279" t="str">
        <f t="shared" si="15"/>
        <v>ok</v>
      </c>
      <c r="CM10" s="857"/>
      <c r="CN10" s="279" t="str">
        <f t="shared" si="16"/>
        <v>&gt; 25%</v>
      </c>
      <c r="CO10" s="279"/>
      <c r="CP10" s="279" t="str">
        <f t="shared" si="17"/>
        <v>ok</v>
      </c>
      <c r="CQ10" s="279"/>
      <c r="CR10" s="279" t="str">
        <f t="shared" si="18"/>
        <v>ok</v>
      </c>
      <c r="CS10" s="279"/>
      <c r="CT10" s="279">
        <v>2</v>
      </c>
      <c r="CU10" s="390" t="s">
        <v>306</v>
      </c>
      <c r="CV10" s="279" t="s">
        <v>27</v>
      </c>
      <c r="CW10" s="281" t="s">
        <v>0</v>
      </c>
      <c r="CX10" s="687"/>
      <c r="CY10" s="685" t="str">
        <f t="shared" si="19"/>
        <v>N/A</v>
      </c>
      <c r="CZ10" s="685"/>
      <c r="DA10" s="685" t="str">
        <f t="shared" si="20"/>
        <v>N/A</v>
      </c>
      <c r="DB10" s="685"/>
      <c r="DC10" s="685" t="str">
        <f t="shared" si="21"/>
        <v>N/A</v>
      </c>
      <c r="DD10" s="685"/>
      <c r="DE10" s="685" t="str">
        <f t="shared" si="22"/>
        <v>N/A</v>
      </c>
      <c r="DF10" s="685"/>
      <c r="DG10" s="685" t="str">
        <f t="shared" si="23"/>
        <v>N/A</v>
      </c>
      <c r="DH10" s="685"/>
      <c r="DI10" s="685" t="str">
        <f t="shared" si="24"/>
        <v>N/A</v>
      </c>
      <c r="DJ10" s="685"/>
      <c r="DK10" s="685" t="str">
        <f t="shared" si="25"/>
        <v>N/A</v>
      </c>
      <c r="DL10" s="685"/>
      <c r="DM10" s="685" t="str">
        <f t="shared" si="26"/>
        <v>N/A</v>
      </c>
      <c r="DN10" s="685"/>
      <c r="DO10" s="685" t="str">
        <f t="shared" si="27"/>
        <v>N/A</v>
      </c>
      <c r="DP10" s="685"/>
      <c r="DQ10" s="685" t="str">
        <f t="shared" si="28"/>
        <v>N/A</v>
      </c>
      <c r="DR10" s="685"/>
      <c r="DS10" s="685" t="str">
        <f t="shared" si="29"/>
        <v>ok</v>
      </c>
      <c r="DT10" s="685"/>
      <c r="DU10" s="685" t="str">
        <f t="shared" si="30"/>
        <v>ok</v>
      </c>
      <c r="DV10" s="685"/>
      <c r="DW10" s="685" t="str">
        <f t="shared" si="31"/>
        <v>ok</v>
      </c>
      <c r="DX10" s="685"/>
      <c r="DY10" s="685" t="str">
        <f t="shared" si="32"/>
        <v>ok</v>
      </c>
      <c r="DZ10" s="685"/>
      <c r="EA10" s="685" t="str">
        <f t="shared" si="33"/>
        <v>ok</v>
      </c>
      <c r="EB10" s="685"/>
      <c r="EC10" s="685" t="str">
        <f t="shared" si="34"/>
        <v>ok</v>
      </c>
      <c r="ED10" s="685"/>
      <c r="EE10" s="685" t="str">
        <f t="shared" si="35"/>
        <v>ok</v>
      </c>
      <c r="EF10" s="685"/>
      <c r="EG10" s="685" t="str">
        <f t="shared" si="36"/>
        <v>ok</v>
      </c>
      <c r="EH10" s="685"/>
      <c r="EI10" s="685" t="str">
        <f t="shared" si="37"/>
        <v>ok</v>
      </c>
      <c r="EJ10" s="685"/>
      <c r="EK10" s="685" t="str">
        <f t="shared" si="38"/>
        <v>ok</v>
      </c>
      <c r="EL10" s="685"/>
      <c r="EM10" s="685" t="str">
        <f t="shared" si="39"/>
        <v>ok</v>
      </c>
      <c r="EN10" s="590"/>
      <c r="EO10" s="590"/>
      <c r="EP10" s="590"/>
      <c r="EQ10" s="590"/>
      <c r="ER10" s="17"/>
      <c r="ES10" s="17"/>
      <c r="ET10" s="17"/>
      <c r="EU10" s="17"/>
      <c r="EV10" s="17"/>
    </row>
    <row r="11" spans="2:152" ht="21.75" customHeight="1">
      <c r="B11" s="371">
        <v>2820</v>
      </c>
      <c r="C11" s="628">
        <v>3</v>
      </c>
      <c r="D11" s="793" t="s">
        <v>286</v>
      </c>
      <c r="E11" s="629" t="s">
        <v>33</v>
      </c>
      <c r="F11" s="644"/>
      <c r="G11" s="581"/>
      <c r="H11" s="644"/>
      <c r="I11" s="581"/>
      <c r="J11" s="644"/>
      <c r="K11" s="581"/>
      <c r="L11" s="644"/>
      <c r="M11" s="581"/>
      <c r="N11" s="644"/>
      <c r="O11" s="581"/>
      <c r="P11" s="644"/>
      <c r="Q11" s="581"/>
      <c r="R11" s="644"/>
      <c r="S11" s="581"/>
      <c r="T11" s="644"/>
      <c r="U11" s="581"/>
      <c r="V11" s="644"/>
      <c r="W11" s="581"/>
      <c r="X11" s="644"/>
      <c r="Y11" s="581"/>
      <c r="Z11" s="644"/>
      <c r="AA11" s="581"/>
      <c r="AB11" s="644"/>
      <c r="AC11" s="581"/>
      <c r="AD11" s="644"/>
      <c r="AE11" s="581"/>
      <c r="AF11" s="644"/>
      <c r="AG11" s="581"/>
      <c r="AH11" s="644"/>
      <c r="AI11" s="581"/>
      <c r="AJ11" s="644"/>
      <c r="AK11" s="581"/>
      <c r="AL11" s="644"/>
      <c r="AM11" s="581"/>
      <c r="AN11" s="644"/>
      <c r="AO11" s="581"/>
      <c r="AP11" s="644"/>
      <c r="AQ11" s="581"/>
      <c r="AR11" s="644"/>
      <c r="AS11" s="581"/>
      <c r="AT11" s="644"/>
      <c r="AU11" s="581"/>
      <c r="AV11" s="644"/>
      <c r="AW11" s="581"/>
      <c r="AX11" s="194"/>
      <c r="AY11" s="221">
        <v>3</v>
      </c>
      <c r="AZ11" s="390" t="s">
        <v>45</v>
      </c>
      <c r="BA11" s="279" t="s">
        <v>33</v>
      </c>
      <c r="BB11" s="975" t="s">
        <v>0</v>
      </c>
      <c r="BC11" s="858"/>
      <c r="BD11" s="831" t="str">
        <f aca="true" t="shared" si="40" ref="BD11:BD20">IF(OR(ISBLANK(F11),ISBLANK(H11)),"N/A",IF(ABS((H11-F11)/F11)&gt;0.25,"&gt; 25%","ok"))</f>
        <v>N/A</v>
      </c>
      <c r="BE11" s="972"/>
      <c r="BF11" s="831" t="str">
        <f aca="true" t="shared" si="41" ref="BF11:BF20">IF(OR(ISBLANK(H11),ISBLANK(J11)),"N/A",IF(ABS((J11-H11)/H11)&gt;0.25,"&gt; 25%","ok"))</f>
        <v>N/A</v>
      </c>
      <c r="BG11" s="831"/>
      <c r="BH11" s="279" t="str">
        <f t="shared" si="0"/>
        <v>N/A</v>
      </c>
      <c r="BI11" s="279"/>
      <c r="BJ11" s="279" t="str">
        <f t="shared" si="1"/>
        <v>N/A</v>
      </c>
      <c r="BK11" s="279"/>
      <c r="BL11" s="279" t="str">
        <f t="shared" si="2"/>
        <v>N/A</v>
      </c>
      <c r="BM11" s="279"/>
      <c r="BN11" s="279" t="str">
        <f t="shared" si="3"/>
        <v>N/A</v>
      </c>
      <c r="BO11" s="279"/>
      <c r="BP11" s="279" t="str">
        <f t="shared" si="4"/>
        <v>N/A</v>
      </c>
      <c r="BQ11" s="279"/>
      <c r="BR11" s="279" t="str">
        <f t="shared" si="5"/>
        <v>N/A</v>
      </c>
      <c r="BS11" s="279"/>
      <c r="BT11" s="279" t="str">
        <f t="shared" si="6"/>
        <v>N/A</v>
      </c>
      <c r="BU11" s="279"/>
      <c r="BV11" s="279" t="str">
        <f t="shared" si="7"/>
        <v>N/A</v>
      </c>
      <c r="BW11" s="279"/>
      <c r="BX11" s="279" t="str">
        <f t="shared" si="8"/>
        <v>N/A</v>
      </c>
      <c r="BY11" s="279"/>
      <c r="BZ11" s="221" t="str">
        <f t="shared" si="9"/>
        <v>N/A</v>
      </c>
      <c r="CA11" s="221"/>
      <c r="CB11" s="221" t="str">
        <f t="shared" si="10"/>
        <v>N/A</v>
      </c>
      <c r="CC11" s="221"/>
      <c r="CD11" s="221" t="str">
        <f t="shared" si="11"/>
        <v>N/A</v>
      </c>
      <c r="CE11" s="221"/>
      <c r="CF11" s="221" t="str">
        <f t="shared" si="12"/>
        <v>N/A</v>
      </c>
      <c r="CG11" s="221"/>
      <c r="CH11" s="221" t="str">
        <f t="shared" si="13"/>
        <v>N/A</v>
      </c>
      <c r="CI11" s="221"/>
      <c r="CJ11" s="221" t="str">
        <f t="shared" si="14"/>
        <v>N/A</v>
      </c>
      <c r="CK11" s="221"/>
      <c r="CL11" s="221" t="str">
        <f t="shared" si="15"/>
        <v>N/A</v>
      </c>
      <c r="CM11" s="221"/>
      <c r="CN11" s="221" t="str">
        <f t="shared" si="16"/>
        <v>N/A</v>
      </c>
      <c r="CO11" s="221"/>
      <c r="CP11" s="221" t="str">
        <f t="shared" si="17"/>
        <v>N/A</v>
      </c>
      <c r="CQ11" s="221"/>
      <c r="CR11" s="221" t="str">
        <f t="shared" si="18"/>
        <v>N/A</v>
      </c>
      <c r="CS11" s="221"/>
      <c r="CT11" s="221">
        <v>3</v>
      </c>
      <c r="CU11" s="390" t="s">
        <v>45</v>
      </c>
      <c r="CV11" s="279" t="s">
        <v>33</v>
      </c>
      <c r="CW11" s="298" t="s">
        <v>0</v>
      </c>
      <c r="CX11" s="222"/>
      <c r="CY11" s="685" t="str">
        <f t="shared" si="19"/>
        <v>N/A</v>
      </c>
      <c r="CZ11" s="685"/>
      <c r="DA11" s="685" t="str">
        <f t="shared" si="20"/>
        <v>N/A</v>
      </c>
      <c r="DB11" s="685"/>
      <c r="DC11" s="685" t="str">
        <f t="shared" si="21"/>
        <v>N/A</v>
      </c>
      <c r="DD11" s="685"/>
      <c r="DE11" s="685" t="str">
        <f t="shared" si="22"/>
        <v>N/A</v>
      </c>
      <c r="DF11" s="685"/>
      <c r="DG11" s="685" t="str">
        <f t="shared" si="23"/>
        <v>N/A</v>
      </c>
      <c r="DH11" s="685"/>
      <c r="DI11" s="685" t="str">
        <f t="shared" si="24"/>
        <v>N/A</v>
      </c>
      <c r="DJ11" s="685"/>
      <c r="DK11" s="685" t="str">
        <f t="shared" si="25"/>
        <v>N/A</v>
      </c>
      <c r="DL11" s="685"/>
      <c r="DM11" s="685" t="str">
        <f t="shared" si="26"/>
        <v>N/A</v>
      </c>
      <c r="DN11" s="685"/>
      <c r="DO11" s="685" t="str">
        <f t="shared" si="27"/>
        <v>N/A</v>
      </c>
      <c r="DP11" s="685"/>
      <c r="DQ11" s="685" t="str">
        <f t="shared" si="28"/>
        <v>N/A</v>
      </c>
      <c r="DR11" s="685"/>
      <c r="DS11" s="685" t="str">
        <f t="shared" si="29"/>
        <v>N/A</v>
      </c>
      <c r="DT11" s="685"/>
      <c r="DU11" s="685" t="str">
        <f t="shared" si="30"/>
        <v>N/A</v>
      </c>
      <c r="DV11" s="685"/>
      <c r="DW11" s="685" t="str">
        <f t="shared" si="31"/>
        <v>N/A</v>
      </c>
      <c r="DX11" s="685"/>
      <c r="DY11" s="685" t="str">
        <f t="shared" si="32"/>
        <v>N/A</v>
      </c>
      <c r="DZ11" s="685"/>
      <c r="EA11" s="685" t="str">
        <f t="shared" si="33"/>
        <v>N/A</v>
      </c>
      <c r="EB11" s="685"/>
      <c r="EC11" s="685" t="str">
        <f t="shared" si="34"/>
        <v>N/A</v>
      </c>
      <c r="ED11" s="685"/>
      <c r="EE11" s="685" t="str">
        <f t="shared" si="35"/>
        <v>N/A</v>
      </c>
      <c r="EF11" s="685"/>
      <c r="EG11" s="685" t="str">
        <f t="shared" si="36"/>
        <v>N/A</v>
      </c>
      <c r="EH11" s="685"/>
      <c r="EI11" s="685" t="str">
        <f t="shared" si="37"/>
        <v>N/A</v>
      </c>
      <c r="EJ11" s="685"/>
      <c r="EK11" s="685" t="str">
        <f t="shared" si="38"/>
        <v>N/A</v>
      </c>
      <c r="EL11" s="685"/>
      <c r="EM11" s="685" t="str">
        <f t="shared" si="39"/>
        <v>N/A</v>
      </c>
      <c r="EN11" s="311"/>
      <c r="EO11" s="311"/>
      <c r="EP11" s="311"/>
      <c r="EQ11" s="311"/>
      <c r="ER11" s="17"/>
      <c r="ES11" s="17"/>
      <c r="ET11" s="17"/>
      <c r="EU11" s="17"/>
      <c r="EV11" s="17"/>
    </row>
    <row r="12" spans="2:152" ht="24" customHeight="1">
      <c r="B12" s="371">
        <v>2822</v>
      </c>
      <c r="C12" s="629">
        <v>4</v>
      </c>
      <c r="D12" s="793" t="s">
        <v>287</v>
      </c>
      <c r="E12" s="629" t="s">
        <v>27</v>
      </c>
      <c r="F12" s="644"/>
      <c r="G12" s="581"/>
      <c r="H12" s="644"/>
      <c r="I12" s="581"/>
      <c r="J12" s="644"/>
      <c r="K12" s="581"/>
      <c r="L12" s="644"/>
      <c r="M12" s="581"/>
      <c r="N12" s="644"/>
      <c r="O12" s="581"/>
      <c r="P12" s="644"/>
      <c r="Q12" s="581"/>
      <c r="R12" s="644"/>
      <c r="S12" s="581"/>
      <c r="T12" s="644"/>
      <c r="U12" s="581"/>
      <c r="V12" s="644"/>
      <c r="W12" s="581"/>
      <c r="X12" s="644"/>
      <c r="Y12" s="581"/>
      <c r="Z12" s="644">
        <v>243</v>
      </c>
      <c r="AA12" s="581"/>
      <c r="AB12" s="644">
        <v>246</v>
      </c>
      <c r="AC12" s="581"/>
      <c r="AD12" s="644">
        <v>172.505</v>
      </c>
      <c r="AE12" s="581"/>
      <c r="AF12" s="644">
        <v>174.254</v>
      </c>
      <c r="AG12" s="581"/>
      <c r="AH12" s="644">
        <v>194.532</v>
      </c>
      <c r="AI12" s="581"/>
      <c r="AJ12" s="644">
        <v>220.767</v>
      </c>
      <c r="AK12" s="581"/>
      <c r="AL12" s="644">
        <v>204.281</v>
      </c>
      <c r="AM12" s="581"/>
      <c r="AN12" s="644">
        <v>200</v>
      </c>
      <c r="AO12" s="581"/>
      <c r="AP12" s="644">
        <v>336</v>
      </c>
      <c r="AQ12" s="581"/>
      <c r="AR12" s="644">
        <v>386</v>
      </c>
      <c r="AS12" s="581"/>
      <c r="AT12" s="644">
        <v>389</v>
      </c>
      <c r="AU12" s="581"/>
      <c r="AV12" s="644">
        <v>391.5</v>
      </c>
      <c r="AW12" s="581"/>
      <c r="AX12" s="194"/>
      <c r="AY12" s="221">
        <v>4</v>
      </c>
      <c r="AZ12" s="280" t="s">
        <v>46</v>
      </c>
      <c r="BA12" s="279" t="s">
        <v>27</v>
      </c>
      <c r="BB12" s="975" t="s">
        <v>0</v>
      </c>
      <c r="BC12" s="858"/>
      <c r="BD12" s="831" t="str">
        <f t="shared" si="40"/>
        <v>N/A</v>
      </c>
      <c r="BE12" s="972"/>
      <c r="BF12" s="831" t="str">
        <f t="shared" si="41"/>
        <v>N/A</v>
      </c>
      <c r="BG12" s="831"/>
      <c r="BH12" s="221" t="str">
        <f t="shared" si="0"/>
        <v>N/A</v>
      </c>
      <c r="BI12" s="221"/>
      <c r="BJ12" s="221" t="str">
        <f t="shared" si="1"/>
        <v>N/A</v>
      </c>
      <c r="BK12" s="221"/>
      <c r="BL12" s="221" t="str">
        <f t="shared" si="2"/>
        <v>N/A</v>
      </c>
      <c r="BM12" s="221"/>
      <c r="BN12" s="221" t="str">
        <f t="shared" si="3"/>
        <v>N/A</v>
      </c>
      <c r="BO12" s="221"/>
      <c r="BP12" s="221" t="str">
        <f t="shared" si="4"/>
        <v>N/A</v>
      </c>
      <c r="BQ12" s="221"/>
      <c r="BR12" s="221" t="str">
        <f t="shared" si="5"/>
        <v>N/A</v>
      </c>
      <c r="BS12" s="221"/>
      <c r="BT12" s="221" t="str">
        <f t="shared" si="6"/>
        <v>N/A</v>
      </c>
      <c r="BU12" s="221"/>
      <c r="BV12" s="221" t="str">
        <f t="shared" si="7"/>
        <v>N/A</v>
      </c>
      <c r="BW12" s="221"/>
      <c r="BX12" s="221" t="str">
        <f t="shared" si="8"/>
        <v>ok</v>
      </c>
      <c r="BY12" s="221"/>
      <c r="BZ12" s="221" t="str">
        <f t="shared" si="9"/>
        <v>&gt; 25%</v>
      </c>
      <c r="CA12" s="221"/>
      <c r="CB12" s="221" t="str">
        <f t="shared" si="10"/>
        <v>ok</v>
      </c>
      <c r="CC12" s="221"/>
      <c r="CD12" s="221" t="str">
        <f t="shared" si="11"/>
        <v>ok</v>
      </c>
      <c r="CE12" s="941"/>
      <c r="CF12" s="221" t="str">
        <f t="shared" si="12"/>
        <v>ok</v>
      </c>
      <c r="CG12" s="221"/>
      <c r="CH12" s="221" t="str">
        <f t="shared" si="13"/>
        <v>ok</v>
      </c>
      <c r="CI12" s="221"/>
      <c r="CJ12" s="221" t="str">
        <f t="shared" si="14"/>
        <v>ok</v>
      </c>
      <c r="CK12" s="221"/>
      <c r="CL12" s="221" t="str">
        <f t="shared" si="15"/>
        <v>&gt; 25%</v>
      </c>
      <c r="CM12" s="941"/>
      <c r="CN12" s="221" t="str">
        <f t="shared" si="16"/>
        <v>ok</v>
      </c>
      <c r="CO12" s="221"/>
      <c r="CP12" s="221" t="str">
        <f t="shared" si="17"/>
        <v>ok</v>
      </c>
      <c r="CQ12" s="221"/>
      <c r="CR12" s="221" t="str">
        <f t="shared" si="18"/>
        <v>ok</v>
      </c>
      <c r="CS12" s="221"/>
      <c r="CT12" s="221">
        <v>4</v>
      </c>
      <c r="CU12" s="280" t="s">
        <v>46</v>
      </c>
      <c r="CV12" s="279" t="s">
        <v>27</v>
      </c>
      <c r="CW12" s="298" t="s">
        <v>0</v>
      </c>
      <c r="CX12" s="222"/>
      <c r="CY12" s="685" t="str">
        <f t="shared" si="19"/>
        <v>N/A</v>
      </c>
      <c r="CZ12" s="685"/>
      <c r="DA12" s="685" t="str">
        <f t="shared" si="20"/>
        <v>N/A</v>
      </c>
      <c r="DB12" s="685"/>
      <c r="DC12" s="685" t="str">
        <f t="shared" si="21"/>
        <v>N/A</v>
      </c>
      <c r="DD12" s="685"/>
      <c r="DE12" s="685" t="str">
        <f t="shared" si="22"/>
        <v>N/A</v>
      </c>
      <c r="DF12" s="685"/>
      <c r="DG12" s="685" t="str">
        <f t="shared" si="23"/>
        <v>N/A</v>
      </c>
      <c r="DH12" s="685"/>
      <c r="DI12" s="685" t="str">
        <f t="shared" si="24"/>
        <v>N/A</v>
      </c>
      <c r="DJ12" s="685"/>
      <c r="DK12" s="685" t="str">
        <f t="shared" si="25"/>
        <v>N/A</v>
      </c>
      <c r="DL12" s="685"/>
      <c r="DM12" s="685" t="str">
        <f t="shared" si="26"/>
        <v>N/A</v>
      </c>
      <c r="DN12" s="685"/>
      <c r="DO12" s="685" t="str">
        <f t="shared" si="27"/>
        <v>N/A</v>
      </c>
      <c r="DP12" s="685"/>
      <c r="DQ12" s="685" t="str">
        <f t="shared" si="28"/>
        <v>N/A</v>
      </c>
      <c r="DR12" s="685"/>
      <c r="DS12" s="685" t="str">
        <f t="shared" si="29"/>
        <v>ok</v>
      </c>
      <c r="DT12" s="685"/>
      <c r="DU12" s="685" t="str">
        <f t="shared" si="30"/>
        <v>ok</v>
      </c>
      <c r="DV12" s="685"/>
      <c r="DW12" s="685" t="str">
        <f t="shared" si="31"/>
        <v>ok</v>
      </c>
      <c r="DX12" s="685"/>
      <c r="DY12" s="685" t="str">
        <f t="shared" si="32"/>
        <v>ok</v>
      </c>
      <c r="DZ12" s="685"/>
      <c r="EA12" s="685" t="str">
        <f t="shared" si="33"/>
        <v>ok</v>
      </c>
      <c r="EB12" s="685"/>
      <c r="EC12" s="685" t="str">
        <f t="shared" si="34"/>
        <v>ok</v>
      </c>
      <c r="ED12" s="685"/>
      <c r="EE12" s="685" t="str">
        <f t="shared" si="35"/>
        <v>ok</v>
      </c>
      <c r="EF12" s="685"/>
      <c r="EG12" s="685" t="str">
        <f t="shared" si="36"/>
        <v>ok</v>
      </c>
      <c r="EH12" s="685"/>
      <c r="EI12" s="685" t="str">
        <f t="shared" si="37"/>
        <v>ok</v>
      </c>
      <c r="EJ12" s="685"/>
      <c r="EK12" s="685" t="str">
        <f t="shared" si="38"/>
        <v>ok</v>
      </c>
      <c r="EL12" s="685"/>
      <c r="EM12" s="685" t="str">
        <f t="shared" si="39"/>
        <v>ok</v>
      </c>
      <c r="EN12" s="311"/>
      <c r="EO12" s="311"/>
      <c r="EP12" s="311"/>
      <c r="EQ12" s="311"/>
      <c r="ER12" s="17"/>
      <c r="ES12" s="17"/>
      <c r="ET12" s="17"/>
      <c r="EU12" s="17"/>
      <c r="EV12" s="17"/>
    </row>
    <row r="13" spans="2:152" ht="24" customHeight="1">
      <c r="B13" s="371">
        <v>2823</v>
      </c>
      <c r="C13" s="628">
        <v>5</v>
      </c>
      <c r="D13" s="793" t="s">
        <v>288</v>
      </c>
      <c r="E13" s="628" t="s">
        <v>27</v>
      </c>
      <c r="F13" s="644"/>
      <c r="G13" s="581"/>
      <c r="H13" s="644"/>
      <c r="I13" s="581"/>
      <c r="J13" s="644"/>
      <c r="K13" s="581"/>
      <c r="L13" s="644"/>
      <c r="M13" s="581"/>
      <c r="N13" s="644"/>
      <c r="O13" s="581"/>
      <c r="P13" s="644"/>
      <c r="Q13" s="581"/>
      <c r="R13" s="644"/>
      <c r="S13" s="581"/>
      <c r="T13" s="644"/>
      <c r="U13" s="581"/>
      <c r="V13" s="644"/>
      <c r="W13" s="581"/>
      <c r="X13" s="644"/>
      <c r="Y13" s="581"/>
      <c r="Z13" s="644"/>
      <c r="AA13" s="581"/>
      <c r="AB13" s="644"/>
      <c r="AC13" s="581"/>
      <c r="AD13" s="644"/>
      <c r="AE13" s="581"/>
      <c r="AF13" s="644"/>
      <c r="AG13" s="581"/>
      <c r="AH13" s="644"/>
      <c r="AI13" s="581"/>
      <c r="AJ13" s="644"/>
      <c r="AK13" s="581"/>
      <c r="AL13" s="644"/>
      <c r="AM13" s="581"/>
      <c r="AN13" s="644"/>
      <c r="AO13" s="581"/>
      <c r="AP13" s="644"/>
      <c r="AQ13" s="581"/>
      <c r="AR13" s="644"/>
      <c r="AS13" s="581"/>
      <c r="AT13" s="644"/>
      <c r="AU13" s="581"/>
      <c r="AV13" s="644"/>
      <c r="AW13" s="581"/>
      <c r="AX13" s="194"/>
      <c r="AY13" s="279">
        <v>5</v>
      </c>
      <c r="AZ13" s="280" t="s">
        <v>47</v>
      </c>
      <c r="BA13" s="279" t="s">
        <v>27</v>
      </c>
      <c r="BB13" s="975" t="s">
        <v>0</v>
      </c>
      <c r="BC13" s="858"/>
      <c r="BD13" s="831" t="str">
        <f t="shared" si="40"/>
        <v>N/A</v>
      </c>
      <c r="BE13" s="972"/>
      <c r="BF13" s="831" t="str">
        <f t="shared" si="41"/>
        <v>N/A</v>
      </c>
      <c r="BG13" s="831"/>
      <c r="BH13" s="221" t="str">
        <f t="shared" si="0"/>
        <v>N/A</v>
      </c>
      <c r="BI13" s="221"/>
      <c r="BJ13" s="221" t="str">
        <f t="shared" si="1"/>
        <v>N/A</v>
      </c>
      <c r="BK13" s="221"/>
      <c r="BL13" s="221" t="str">
        <f t="shared" si="2"/>
        <v>N/A</v>
      </c>
      <c r="BM13" s="221"/>
      <c r="BN13" s="221" t="str">
        <f t="shared" si="3"/>
        <v>N/A</v>
      </c>
      <c r="BO13" s="221"/>
      <c r="BP13" s="221" t="str">
        <f t="shared" si="4"/>
        <v>N/A</v>
      </c>
      <c r="BQ13" s="221"/>
      <c r="BR13" s="221" t="str">
        <f t="shared" si="5"/>
        <v>N/A</v>
      </c>
      <c r="BS13" s="221"/>
      <c r="BT13" s="221" t="str">
        <f t="shared" si="6"/>
        <v>N/A</v>
      </c>
      <c r="BU13" s="221"/>
      <c r="BV13" s="221" t="str">
        <f t="shared" si="7"/>
        <v>N/A</v>
      </c>
      <c r="BW13" s="221"/>
      <c r="BX13" s="221" t="str">
        <f t="shared" si="8"/>
        <v>N/A</v>
      </c>
      <c r="BY13" s="221"/>
      <c r="BZ13" s="221" t="str">
        <f t="shared" si="9"/>
        <v>N/A</v>
      </c>
      <c r="CA13" s="221"/>
      <c r="CB13" s="221" t="str">
        <f t="shared" si="10"/>
        <v>N/A</v>
      </c>
      <c r="CC13" s="221"/>
      <c r="CD13" s="221" t="str">
        <f t="shared" si="11"/>
        <v>N/A</v>
      </c>
      <c r="CE13" s="941"/>
      <c r="CF13" s="221" t="str">
        <f t="shared" si="12"/>
        <v>N/A</v>
      </c>
      <c r="CG13" s="221"/>
      <c r="CH13" s="221" t="str">
        <f t="shared" si="13"/>
        <v>N/A</v>
      </c>
      <c r="CI13" s="221"/>
      <c r="CJ13" s="221" t="str">
        <f t="shared" si="14"/>
        <v>N/A</v>
      </c>
      <c r="CK13" s="221"/>
      <c r="CL13" s="221" t="str">
        <f t="shared" si="15"/>
        <v>N/A</v>
      </c>
      <c r="CM13" s="941"/>
      <c r="CN13" s="221" t="str">
        <f t="shared" si="16"/>
        <v>N/A</v>
      </c>
      <c r="CO13" s="221"/>
      <c r="CP13" s="221" t="str">
        <f t="shared" si="17"/>
        <v>N/A</v>
      </c>
      <c r="CQ13" s="221"/>
      <c r="CR13" s="221" t="str">
        <f t="shared" si="18"/>
        <v>N/A</v>
      </c>
      <c r="CS13" s="221"/>
      <c r="CT13" s="279">
        <v>5</v>
      </c>
      <c r="CU13" s="280" t="s">
        <v>47</v>
      </c>
      <c r="CV13" s="279" t="s">
        <v>27</v>
      </c>
      <c r="CW13" s="298" t="s">
        <v>0</v>
      </c>
      <c r="CX13" s="222"/>
      <c r="CY13" s="685" t="str">
        <f t="shared" si="19"/>
        <v>N/A</v>
      </c>
      <c r="CZ13" s="685"/>
      <c r="DA13" s="685" t="str">
        <f t="shared" si="20"/>
        <v>N/A</v>
      </c>
      <c r="DB13" s="685"/>
      <c r="DC13" s="685" t="str">
        <f t="shared" si="21"/>
        <v>N/A</v>
      </c>
      <c r="DD13" s="685"/>
      <c r="DE13" s="685" t="str">
        <f t="shared" si="22"/>
        <v>N/A</v>
      </c>
      <c r="DF13" s="685"/>
      <c r="DG13" s="685" t="str">
        <f t="shared" si="23"/>
        <v>N/A</v>
      </c>
      <c r="DH13" s="685"/>
      <c r="DI13" s="685" t="str">
        <f t="shared" si="24"/>
        <v>N/A</v>
      </c>
      <c r="DJ13" s="685"/>
      <c r="DK13" s="685" t="str">
        <f t="shared" si="25"/>
        <v>N/A</v>
      </c>
      <c r="DL13" s="685"/>
      <c r="DM13" s="685" t="str">
        <f t="shared" si="26"/>
        <v>N/A</v>
      </c>
      <c r="DN13" s="685"/>
      <c r="DO13" s="685" t="str">
        <f t="shared" si="27"/>
        <v>N/A</v>
      </c>
      <c r="DP13" s="685"/>
      <c r="DQ13" s="685" t="str">
        <f t="shared" si="28"/>
        <v>N/A</v>
      </c>
      <c r="DR13" s="685"/>
      <c r="DS13" s="685" t="str">
        <f t="shared" si="29"/>
        <v>N/A</v>
      </c>
      <c r="DT13" s="685"/>
      <c r="DU13" s="685" t="str">
        <f t="shared" si="30"/>
        <v>N/A</v>
      </c>
      <c r="DV13" s="685"/>
      <c r="DW13" s="685" t="str">
        <f t="shared" si="31"/>
        <v>N/A</v>
      </c>
      <c r="DX13" s="685"/>
      <c r="DY13" s="685" t="str">
        <f t="shared" si="32"/>
        <v>N/A</v>
      </c>
      <c r="DZ13" s="685"/>
      <c r="EA13" s="685" t="str">
        <f t="shared" si="33"/>
        <v>N/A</v>
      </c>
      <c r="EB13" s="685"/>
      <c r="EC13" s="685" t="str">
        <f t="shared" si="34"/>
        <v>N/A</v>
      </c>
      <c r="ED13" s="685"/>
      <c r="EE13" s="685" t="str">
        <f t="shared" si="35"/>
        <v>N/A</v>
      </c>
      <c r="EF13" s="685"/>
      <c r="EG13" s="685" t="str">
        <f t="shared" si="36"/>
        <v>N/A</v>
      </c>
      <c r="EH13" s="685"/>
      <c r="EI13" s="685" t="str">
        <f t="shared" si="37"/>
        <v>N/A</v>
      </c>
      <c r="EJ13" s="685"/>
      <c r="EK13" s="685" t="str">
        <f t="shared" si="38"/>
        <v>N/A</v>
      </c>
      <c r="EL13" s="685"/>
      <c r="EM13" s="685" t="str">
        <f t="shared" si="39"/>
        <v>N/A</v>
      </c>
      <c r="EN13" s="311"/>
      <c r="EO13" s="311"/>
      <c r="EP13" s="311"/>
      <c r="EQ13" s="311"/>
      <c r="ER13" s="17"/>
      <c r="ES13" s="17"/>
      <c r="ET13" s="17"/>
      <c r="EU13" s="17"/>
      <c r="EV13" s="17"/>
    </row>
    <row r="14" spans="1:152" ht="24" customHeight="1">
      <c r="A14" s="336" t="s">
        <v>107</v>
      </c>
      <c r="B14" s="371">
        <v>2825</v>
      </c>
      <c r="C14" s="628">
        <v>6</v>
      </c>
      <c r="D14" s="794" t="s">
        <v>360</v>
      </c>
      <c r="E14" s="629" t="s">
        <v>27</v>
      </c>
      <c r="F14" s="631"/>
      <c r="G14" s="608"/>
      <c r="H14" s="631"/>
      <c r="I14" s="608"/>
      <c r="J14" s="631"/>
      <c r="K14" s="608"/>
      <c r="L14" s="631"/>
      <c r="M14" s="608"/>
      <c r="N14" s="631"/>
      <c r="O14" s="608"/>
      <c r="P14" s="631"/>
      <c r="Q14" s="608"/>
      <c r="R14" s="631"/>
      <c r="S14" s="608"/>
      <c r="T14" s="631"/>
      <c r="U14" s="608"/>
      <c r="V14" s="631"/>
      <c r="W14" s="608"/>
      <c r="X14" s="631"/>
      <c r="Y14" s="608"/>
      <c r="Z14" s="631">
        <v>243</v>
      </c>
      <c r="AA14" s="608"/>
      <c r="AB14" s="631">
        <v>246</v>
      </c>
      <c r="AC14" s="608"/>
      <c r="AD14" s="631">
        <v>172.505</v>
      </c>
      <c r="AE14" s="608"/>
      <c r="AF14" s="631">
        <v>174.254</v>
      </c>
      <c r="AG14" s="608"/>
      <c r="AH14" s="631">
        <v>194.532</v>
      </c>
      <c r="AI14" s="608"/>
      <c r="AJ14" s="631">
        <v>220.767</v>
      </c>
      <c r="AK14" s="608"/>
      <c r="AL14" s="631">
        <v>204.281</v>
      </c>
      <c r="AM14" s="608"/>
      <c r="AN14" s="631">
        <v>200</v>
      </c>
      <c r="AO14" s="608"/>
      <c r="AP14" s="631">
        <v>336</v>
      </c>
      <c r="AQ14" s="608"/>
      <c r="AR14" s="631">
        <v>386</v>
      </c>
      <c r="AS14" s="608"/>
      <c r="AT14" s="631">
        <v>389</v>
      </c>
      <c r="AU14" s="608"/>
      <c r="AV14" s="631">
        <v>391.5</v>
      </c>
      <c r="AW14" s="608"/>
      <c r="AX14" s="194"/>
      <c r="AY14" s="221">
        <v>6</v>
      </c>
      <c r="AZ14" s="323" t="s">
        <v>307</v>
      </c>
      <c r="BA14" s="279" t="s">
        <v>27</v>
      </c>
      <c r="BB14" s="975" t="s">
        <v>0</v>
      </c>
      <c r="BC14" s="858"/>
      <c r="BD14" s="831" t="str">
        <f t="shared" si="40"/>
        <v>N/A</v>
      </c>
      <c r="BE14" s="972"/>
      <c r="BF14" s="831" t="str">
        <f t="shared" si="41"/>
        <v>N/A</v>
      </c>
      <c r="BG14" s="831"/>
      <c r="BH14" s="221" t="str">
        <f t="shared" si="0"/>
        <v>N/A</v>
      </c>
      <c r="BI14" s="221"/>
      <c r="BJ14" s="221" t="str">
        <f t="shared" si="1"/>
        <v>N/A</v>
      </c>
      <c r="BK14" s="221"/>
      <c r="BL14" s="221" t="str">
        <f t="shared" si="2"/>
        <v>N/A</v>
      </c>
      <c r="BM14" s="221"/>
      <c r="BN14" s="221" t="str">
        <f t="shared" si="3"/>
        <v>N/A</v>
      </c>
      <c r="BO14" s="221"/>
      <c r="BP14" s="221" t="str">
        <f t="shared" si="4"/>
        <v>N/A</v>
      </c>
      <c r="BQ14" s="221"/>
      <c r="BR14" s="221" t="str">
        <f t="shared" si="5"/>
        <v>N/A</v>
      </c>
      <c r="BS14" s="221"/>
      <c r="BT14" s="221" t="str">
        <f t="shared" si="6"/>
        <v>N/A</v>
      </c>
      <c r="BU14" s="221"/>
      <c r="BV14" s="221" t="str">
        <f t="shared" si="7"/>
        <v>N/A</v>
      </c>
      <c r="BW14" s="221"/>
      <c r="BX14" s="221" t="str">
        <f t="shared" si="8"/>
        <v>ok</v>
      </c>
      <c r="BY14" s="221"/>
      <c r="BZ14" s="221" t="str">
        <f t="shared" si="9"/>
        <v>&gt; 25%</v>
      </c>
      <c r="CA14" s="221"/>
      <c r="CB14" s="221" t="str">
        <f t="shared" si="10"/>
        <v>ok</v>
      </c>
      <c r="CC14" s="221"/>
      <c r="CD14" s="221" t="str">
        <f t="shared" si="11"/>
        <v>ok</v>
      </c>
      <c r="CE14" s="941"/>
      <c r="CF14" s="221" t="str">
        <f t="shared" si="12"/>
        <v>ok</v>
      </c>
      <c r="CG14" s="221"/>
      <c r="CH14" s="221" t="str">
        <f t="shared" si="13"/>
        <v>ok</v>
      </c>
      <c r="CI14" s="221"/>
      <c r="CJ14" s="221" t="str">
        <f t="shared" si="14"/>
        <v>ok</v>
      </c>
      <c r="CK14" s="221"/>
      <c r="CL14" s="221" t="str">
        <f t="shared" si="15"/>
        <v>&gt; 25%</v>
      </c>
      <c r="CM14" s="941"/>
      <c r="CN14" s="221" t="str">
        <f t="shared" si="16"/>
        <v>ok</v>
      </c>
      <c r="CO14" s="221"/>
      <c r="CP14" s="221" t="str">
        <f t="shared" si="17"/>
        <v>ok</v>
      </c>
      <c r="CQ14" s="221"/>
      <c r="CR14" s="221" t="str">
        <f t="shared" si="18"/>
        <v>ok</v>
      </c>
      <c r="CS14" s="221"/>
      <c r="CT14" s="221">
        <v>6</v>
      </c>
      <c r="CU14" s="323" t="s">
        <v>307</v>
      </c>
      <c r="CV14" s="279" t="s">
        <v>27</v>
      </c>
      <c r="CW14" s="298" t="s">
        <v>0</v>
      </c>
      <c r="CX14" s="222"/>
      <c r="CY14" s="685" t="str">
        <f t="shared" si="19"/>
        <v>N/A</v>
      </c>
      <c r="CZ14" s="685"/>
      <c r="DA14" s="685" t="str">
        <f t="shared" si="20"/>
        <v>N/A</v>
      </c>
      <c r="DB14" s="685"/>
      <c r="DC14" s="685" t="str">
        <f t="shared" si="21"/>
        <v>N/A</v>
      </c>
      <c r="DD14" s="685"/>
      <c r="DE14" s="685" t="str">
        <f t="shared" si="22"/>
        <v>N/A</v>
      </c>
      <c r="DF14" s="685"/>
      <c r="DG14" s="685" t="str">
        <f t="shared" si="23"/>
        <v>N/A</v>
      </c>
      <c r="DH14" s="685"/>
      <c r="DI14" s="685" t="str">
        <f t="shared" si="24"/>
        <v>N/A</v>
      </c>
      <c r="DJ14" s="685"/>
      <c r="DK14" s="685" t="str">
        <f t="shared" si="25"/>
        <v>N/A</v>
      </c>
      <c r="DL14" s="685"/>
      <c r="DM14" s="685" t="str">
        <f t="shared" si="26"/>
        <v>N/A</v>
      </c>
      <c r="DN14" s="685"/>
      <c r="DO14" s="685" t="str">
        <f t="shared" si="27"/>
        <v>N/A</v>
      </c>
      <c r="DP14" s="685"/>
      <c r="DQ14" s="685" t="str">
        <f t="shared" si="28"/>
        <v>N/A</v>
      </c>
      <c r="DR14" s="685"/>
      <c r="DS14" s="685" t="str">
        <f t="shared" si="29"/>
        <v>ok</v>
      </c>
      <c r="DT14" s="685"/>
      <c r="DU14" s="685" t="str">
        <f t="shared" si="30"/>
        <v>ok</v>
      </c>
      <c r="DV14" s="685"/>
      <c r="DW14" s="685" t="str">
        <f t="shared" si="31"/>
        <v>ok</v>
      </c>
      <c r="DX14" s="685"/>
      <c r="DY14" s="685" t="str">
        <f t="shared" si="32"/>
        <v>ok</v>
      </c>
      <c r="DZ14" s="685"/>
      <c r="EA14" s="685" t="str">
        <f t="shared" si="33"/>
        <v>ok</v>
      </c>
      <c r="EB14" s="685"/>
      <c r="EC14" s="685" t="str">
        <f t="shared" si="34"/>
        <v>ok</v>
      </c>
      <c r="ED14" s="685"/>
      <c r="EE14" s="685" t="str">
        <f t="shared" si="35"/>
        <v>ok</v>
      </c>
      <c r="EF14" s="685"/>
      <c r="EG14" s="685" t="str">
        <f t="shared" si="36"/>
        <v>ok</v>
      </c>
      <c r="EH14" s="685"/>
      <c r="EI14" s="685" t="str">
        <f t="shared" si="37"/>
        <v>ok</v>
      </c>
      <c r="EJ14" s="685"/>
      <c r="EK14" s="685" t="str">
        <f t="shared" si="38"/>
        <v>ok</v>
      </c>
      <c r="EL14" s="685"/>
      <c r="EM14" s="685" t="str">
        <f t="shared" si="39"/>
        <v>ok</v>
      </c>
      <c r="EN14" s="311"/>
      <c r="EO14" s="311"/>
      <c r="EP14" s="311"/>
      <c r="EQ14" s="311"/>
      <c r="ER14" s="17"/>
      <c r="ES14" s="17"/>
      <c r="ET14" s="17"/>
      <c r="EU14" s="17"/>
      <c r="EV14" s="17"/>
    </row>
    <row r="15" spans="1:152" s="1" customFormat="1" ht="22.5" customHeight="1">
      <c r="A15" s="336"/>
      <c r="B15" s="346">
        <v>2876</v>
      </c>
      <c r="C15" s="629">
        <v>7</v>
      </c>
      <c r="D15" s="639" t="s">
        <v>289</v>
      </c>
      <c r="E15" s="628" t="s">
        <v>27</v>
      </c>
      <c r="F15" s="644"/>
      <c r="G15" s="581"/>
      <c r="H15" s="644"/>
      <c r="I15" s="581"/>
      <c r="J15" s="644"/>
      <c r="K15" s="581"/>
      <c r="L15" s="644"/>
      <c r="M15" s="581"/>
      <c r="N15" s="644"/>
      <c r="O15" s="581"/>
      <c r="P15" s="644"/>
      <c r="Q15" s="581"/>
      <c r="R15" s="644"/>
      <c r="S15" s="581"/>
      <c r="T15" s="644"/>
      <c r="U15" s="581"/>
      <c r="V15" s="644"/>
      <c r="W15" s="581"/>
      <c r="X15" s="644"/>
      <c r="Y15" s="581"/>
      <c r="Z15" s="644">
        <v>0.037</v>
      </c>
      <c r="AA15" s="581"/>
      <c r="AB15" s="644">
        <v>0.0475</v>
      </c>
      <c r="AC15" s="581"/>
      <c r="AD15" s="644">
        <v>0.0064</v>
      </c>
      <c r="AE15" s="581"/>
      <c r="AF15" s="644">
        <v>0.059</v>
      </c>
      <c r="AG15" s="581"/>
      <c r="AH15" s="644">
        <v>0.03</v>
      </c>
      <c r="AI15" s="581"/>
      <c r="AJ15" s="644">
        <v>0.021</v>
      </c>
      <c r="AK15" s="581"/>
      <c r="AL15" s="644">
        <v>0.016</v>
      </c>
      <c r="AM15" s="581"/>
      <c r="AN15" s="644">
        <v>0.018</v>
      </c>
      <c r="AO15" s="581"/>
      <c r="AP15" s="644">
        <v>0.017</v>
      </c>
      <c r="AQ15" s="581"/>
      <c r="AR15" s="644">
        <v>0.008</v>
      </c>
      <c r="AS15" s="581"/>
      <c r="AT15" s="644">
        <v>0.08</v>
      </c>
      <c r="AU15" s="581"/>
      <c r="AV15" s="644">
        <v>0.1</v>
      </c>
      <c r="AW15" s="581"/>
      <c r="AX15" s="194"/>
      <c r="AY15" s="279">
        <v>7</v>
      </c>
      <c r="AZ15" s="280" t="s">
        <v>102</v>
      </c>
      <c r="BA15" s="279" t="s">
        <v>27</v>
      </c>
      <c r="BB15" s="975" t="s">
        <v>0</v>
      </c>
      <c r="BC15" s="858"/>
      <c r="BD15" s="831" t="str">
        <f t="shared" si="40"/>
        <v>N/A</v>
      </c>
      <c r="BE15" s="972"/>
      <c r="BF15" s="831" t="str">
        <f t="shared" si="41"/>
        <v>N/A</v>
      </c>
      <c r="BG15" s="831"/>
      <c r="BH15" s="221" t="str">
        <f t="shared" si="0"/>
        <v>N/A</v>
      </c>
      <c r="BI15" s="221"/>
      <c r="BJ15" s="221" t="str">
        <f t="shared" si="1"/>
        <v>N/A</v>
      </c>
      <c r="BK15" s="221"/>
      <c r="BL15" s="221" t="str">
        <f t="shared" si="2"/>
        <v>N/A</v>
      </c>
      <c r="BM15" s="221"/>
      <c r="BN15" s="221" t="str">
        <f t="shared" si="3"/>
        <v>N/A</v>
      </c>
      <c r="BO15" s="221"/>
      <c r="BP15" s="221" t="str">
        <f t="shared" si="4"/>
        <v>N/A</v>
      </c>
      <c r="BQ15" s="221"/>
      <c r="BR15" s="221" t="str">
        <f t="shared" si="5"/>
        <v>N/A</v>
      </c>
      <c r="BS15" s="221"/>
      <c r="BT15" s="221" t="str">
        <f t="shared" si="6"/>
        <v>N/A</v>
      </c>
      <c r="BU15" s="221"/>
      <c r="BV15" s="221" t="str">
        <f t="shared" si="7"/>
        <v>N/A</v>
      </c>
      <c r="BW15" s="221"/>
      <c r="BX15" s="221" t="str">
        <f t="shared" si="8"/>
        <v>&gt; 25%</v>
      </c>
      <c r="BY15" s="221"/>
      <c r="BZ15" s="221" t="str">
        <f t="shared" si="9"/>
        <v>&gt; 25%</v>
      </c>
      <c r="CA15" s="221"/>
      <c r="CB15" s="221" t="str">
        <f t="shared" si="10"/>
        <v>&gt; 25%</v>
      </c>
      <c r="CC15" s="221"/>
      <c r="CD15" s="221" t="str">
        <f t="shared" si="11"/>
        <v>&gt; 25%</v>
      </c>
      <c r="CE15" s="941"/>
      <c r="CF15" s="221" t="str">
        <f t="shared" si="12"/>
        <v>&gt; 25%</v>
      </c>
      <c r="CG15" s="221"/>
      <c r="CH15" s="221" t="str">
        <f t="shared" si="13"/>
        <v>ok</v>
      </c>
      <c r="CI15" s="221"/>
      <c r="CJ15" s="221" t="str">
        <f t="shared" si="14"/>
        <v>ok</v>
      </c>
      <c r="CK15" s="221"/>
      <c r="CL15" s="221" t="str">
        <f t="shared" si="15"/>
        <v>ok</v>
      </c>
      <c r="CM15" s="941"/>
      <c r="CN15" s="221" t="str">
        <f t="shared" si="16"/>
        <v>&gt; 25%</v>
      </c>
      <c r="CO15" s="221"/>
      <c r="CP15" s="221" t="str">
        <f t="shared" si="17"/>
        <v>&gt; 25%</v>
      </c>
      <c r="CQ15" s="221"/>
      <c r="CR15" s="221" t="str">
        <f t="shared" si="18"/>
        <v>ok</v>
      </c>
      <c r="CS15" s="221"/>
      <c r="CT15" s="279">
        <v>7</v>
      </c>
      <c r="CU15" s="280" t="s">
        <v>102</v>
      </c>
      <c r="CV15" s="279" t="s">
        <v>27</v>
      </c>
      <c r="CW15" s="298" t="s">
        <v>0</v>
      </c>
      <c r="CX15" s="222"/>
      <c r="CY15" s="685" t="str">
        <f t="shared" si="19"/>
        <v>N/A</v>
      </c>
      <c r="CZ15" s="685"/>
      <c r="DA15" s="685" t="str">
        <f t="shared" si="20"/>
        <v>N/A</v>
      </c>
      <c r="DB15" s="685"/>
      <c r="DC15" s="685" t="str">
        <f t="shared" si="21"/>
        <v>N/A</v>
      </c>
      <c r="DD15" s="685"/>
      <c r="DE15" s="685" t="str">
        <f t="shared" si="22"/>
        <v>N/A</v>
      </c>
      <c r="DF15" s="685"/>
      <c r="DG15" s="685" t="str">
        <f t="shared" si="23"/>
        <v>N/A</v>
      </c>
      <c r="DH15" s="685"/>
      <c r="DI15" s="685" t="str">
        <f t="shared" si="24"/>
        <v>N/A</v>
      </c>
      <c r="DJ15" s="685"/>
      <c r="DK15" s="685" t="str">
        <f t="shared" si="25"/>
        <v>N/A</v>
      </c>
      <c r="DL15" s="685"/>
      <c r="DM15" s="685" t="str">
        <f t="shared" si="26"/>
        <v>N/A</v>
      </c>
      <c r="DN15" s="685"/>
      <c r="DO15" s="685" t="str">
        <f t="shared" si="27"/>
        <v>N/A</v>
      </c>
      <c r="DP15" s="685"/>
      <c r="DQ15" s="685" t="str">
        <f t="shared" si="28"/>
        <v>N/A</v>
      </c>
      <c r="DR15" s="685"/>
      <c r="DS15" s="685" t="str">
        <f t="shared" si="29"/>
        <v>ok</v>
      </c>
      <c r="DT15" s="685"/>
      <c r="DU15" s="685" t="str">
        <f t="shared" si="30"/>
        <v>ok</v>
      </c>
      <c r="DV15" s="685"/>
      <c r="DW15" s="685" t="str">
        <f t="shared" si="31"/>
        <v>&gt; 100%</v>
      </c>
      <c r="DX15" s="685"/>
      <c r="DY15" s="685" t="str">
        <f t="shared" si="32"/>
        <v>ok</v>
      </c>
      <c r="DZ15" s="685"/>
      <c r="EA15" s="685" t="str">
        <f t="shared" si="33"/>
        <v>ok</v>
      </c>
      <c r="EB15" s="685"/>
      <c r="EC15" s="685" t="str">
        <f t="shared" si="34"/>
        <v>ok</v>
      </c>
      <c r="ED15" s="685"/>
      <c r="EE15" s="685" t="str">
        <f t="shared" si="35"/>
        <v>ok</v>
      </c>
      <c r="EF15" s="685"/>
      <c r="EG15" s="685" t="str">
        <f t="shared" si="36"/>
        <v>ok</v>
      </c>
      <c r="EH15" s="685"/>
      <c r="EI15" s="685" t="str">
        <f t="shared" si="37"/>
        <v>ok</v>
      </c>
      <c r="EJ15" s="685"/>
      <c r="EK15" s="685" t="str">
        <f t="shared" si="38"/>
        <v>&gt; 100%</v>
      </c>
      <c r="EL15" s="685"/>
      <c r="EM15" s="685" t="str">
        <f t="shared" si="39"/>
        <v>ok</v>
      </c>
      <c r="EN15" s="311"/>
      <c r="EO15" s="311"/>
      <c r="EP15" s="311"/>
      <c r="EQ15" s="311"/>
      <c r="ER15" s="96"/>
      <c r="ES15" s="96"/>
      <c r="ET15" s="96"/>
      <c r="EU15" s="96"/>
      <c r="EV15" s="96"/>
    </row>
    <row r="16" spans="2:152" ht="18.75" customHeight="1">
      <c r="B16" s="371">
        <v>2877</v>
      </c>
      <c r="C16" s="628">
        <v>8</v>
      </c>
      <c r="D16" s="640" t="s">
        <v>271</v>
      </c>
      <c r="E16" s="629" t="s">
        <v>27</v>
      </c>
      <c r="F16" s="644"/>
      <c r="G16" s="581"/>
      <c r="H16" s="644"/>
      <c r="I16" s="581"/>
      <c r="J16" s="644"/>
      <c r="K16" s="581"/>
      <c r="L16" s="644"/>
      <c r="M16" s="581"/>
      <c r="N16" s="644"/>
      <c r="O16" s="581"/>
      <c r="P16" s="644"/>
      <c r="Q16" s="581"/>
      <c r="R16" s="644"/>
      <c r="S16" s="581"/>
      <c r="T16" s="644"/>
      <c r="U16" s="581"/>
      <c r="V16" s="644"/>
      <c r="W16" s="581"/>
      <c r="X16" s="644"/>
      <c r="Y16" s="581"/>
      <c r="Z16" s="644">
        <v>0.4</v>
      </c>
      <c r="AA16" s="581"/>
      <c r="AB16" s="644">
        <v>0.993</v>
      </c>
      <c r="AC16" s="581"/>
      <c r="AD16" s="644">
        <v>0.15</v>
      </c>
      <c r="AE16" s="581"/>
      <c r="AF16" s="644">
        <v>0.377</v>
      </c>
      <c r="AG16" s="581"/>
      <c r="AH16" s="644">
        <v>0.25</v>
      </c>
      <c r="AI16" s="581"/>
      <c r="AJ16" s="644">
        <v>0.21</v>
      </c>
      <c r="AK16" s="581"/>
      <c r="AL16" s="644">
        <v>0.267</v>
      </c>
      <c r="AM16" s="581"/>
      <c r="AN16" s="644">
        <v>0.0925</v>
      </c>
      <c r="AO16" s="581"/>
      <c r="AP16" s="644">
        <v>0.224</v>
      </c>
      <c r="AQ16" s="581"/>
      <c r="AR16" s="644">
        <v>0.4</v>
      </c>
      <c r="AS16" s="581"/>
      <c r="AT16" s="644">
        <v>0.864</v>
      </c>
      <c r="AU16" s="581"/>
      <c r="AV16" s="644">
        <v>0.293</v>
      </c>
      <c r="AW16" s="581"/>
      <c r="AX16" s="194"/>
      <c r="AY16" s="221">
        <v>8</v>
      </c>
      <c r="AZ16" s="280" t="s">
        <v>59</v>
      </c>
      <c r="BA16" s="279" t="s">
        <v>27</v>
      </c>
      <c r="BB16" s="975" t="s">
        <v>0</v>
      </c>
      <c r="BC16" s="858"/>
      <c r="BD16" s="831" t="str">
        <f t="shared" si="40"/>
        <v>N/A</v>
      </c>
      <c r="BE16" s="972"/>
      <c r="BF16" s="831" t="str">
        <f t="shared" si="41"/>
        <v>N/A</v>
      </c>
      <c r="BG16" s="831"/>
      <c r="BH16" s="221" t="str">
        <f t="shared" si="0"/>
        <v>N/A</v>
      </c>
      <c r="BI16" s="221"/>
      <c r="BJ16" s="221" t="str">
        <f t="shared" si="1"/>
        <v>N/A</v>
      </c>
      <c r="BK16" s="221"/>
      <c r="BL16" s="221" t="str">
        <f t="shared" si="2"/>
        <v>N/A</v>
      </c>
      <c r="BM16" s="221"/>
      <c r="BN16" s="221" t="str">
        <f t="shared" si="3"/>
        <v>N/A</v>
      </c>
      <c r="BO16" s="221"/>
      <c r="BP16" s="221" t="str">
        <f t="shared" si="4"/>
        <v>N/A</v>
      </c>
      <c r="BQ16" s="221"/>
      <c r="BR16" s="221" t="str">
        <f t="shared" si="5"/>
        <v>N/A</v>
      </c>
      <c r="BS16" s="221"/>
      <c r="BT16" s="221" t="str">
        <f t="shared" si="6"/>
        <v>N/A</v>
      </c>
      <c r="BU16" s="221"/>
      <c r="BV16" s="221" t="str">
        <f t="shared" si="7"/>
        <v>N/A</v>
      </c>
      <c r="BW16" s="221"/>
      <c r="BX16" s="221" t="str">
        <f t="shared" si="8"/>
        <v>&gt; 25%</v>
      </c>
      <c r="BY16" s="221"/>
      <c r="BZ16" s="221" t="str">
        <f t="shared" si="9"/>
        <v>&gt; 25%</v>
      </c>
      <c r="CA16" s="221"/>
      <c r="CB16" s="221" t="str">
        <f t="shared" si="10"/>
        <v>&gt; 25%</v>
      </c>
      <c r="CC16" s="221"/>
      <c r="CD16" s="221" t="str">
        <f t="shared" si="11"/>
        <v>&gt; 25%</v>
      </c>
      <c r="CE16" s="941"/>
      <c r="CF16" s="221" t="str">
        <f t="shared" si="12"/>
        <v>ok</v>
      </c>
      <c r="CG16" s="221"/>
      <c r="CH16" s="221" t="str">
        <f t="shared" si="13"/>
        <v>&gt; 25%</v>
      </c>
      <c r="CI16" s="221"/>
      <c r="CJ16" s="221" t="str">
        <f t="shared" si="14"/>
        <v>&gt; 25%</v>
      </c>
      <c r="CK16" s="221"/>
      <c r="CL16" s="221" t="str">
        <f t="shared" si="15"/>
        <v>&gt; 25%</v>
      </c>
      <c r="CM16" s="941"/>
      <c r="CN16" s="221" t="str">
        <f t="shared" si="16"/>
        <v>&gt; 25%</v>
      </c>
      <c r="CO16" s="221"/>
      <c r="CP16" s="221" t="str">
        <f t="shared" si="17"/>
        <v>&gt; 25%</v>
      </c>
      <c r="CQ16" s="221"/>
      <c r="CR16" s="221" t="str">
        <f t="shared" si="18"/>
        <v>&gt; 25%</v>
      </c>
      <c r="CS16" s="221"/>
      <c r="CT16" s="221">
        <v>8</v>
      </c>
      <c r="CU16" s="280" t="s">
        <v>59</v>
      </c>
      <c r="CV16" s="279" t="s">
        <v>27</v>
      </c>
      <c r="CW16" s="298" t="s">
        <v>0</v>
      </c>
      <c r="CX16" s="222"/>
      <c r="CY16" s="685" t="str">
        <f t="shared" si="19"/>
        <v>N/A</v>
      </c>
      <c r="CZ16" s="685"/>
      <c r="DA16" s="685" t="str">
        <f t="shared" si="20"/>
        <v>N/A</v>
      </c>
      <c r="DB16" s="685"/>
      <c r="DC16" s="685" t="str">
        <f t="shared" si="21"/>
        <v>N/A</v>
      </c>
      <c r="DD16" s="685"/>
      <c r="DE16" s="685" t="str">
        <f t="shared" si="22"/>
        <v>N/A</v>
      </c>
      <c r="DF16" s="685"/>
      <c r="DG16" s="685" t="str">
        <f t="shared" si="23"/>
        <v>N/A</v>
      </c>
      <c r="DH16" s="685"/>
      <c r="DI16" s="685" t="str">
        <f t="shared" si="24"/>
        <v>N/A</v>
      </c>
      <c r="DJ16" s="685"/>
      <c r="DK16" s="685" t="str">
        <f t="shared" si="25"/>
        <v>N/A</v>
      </c>
      <c r="DL16" s="685"/>
      <c r="DM16" s="685" t="str">
        <f t="shared" si="26"/>
        <v>N/A</v>
      </c>
      <c r="DN16" s="685"/>
      <c r="DO16" s="685" t="str">
        <f t="shared" si="27"/>
        <v>N/A</v>
      </c>
      <c r="DP16" s="685"/>
      <c r="DQ16" s="685" t="str">
        <f t="shared" si="28"/>
        <v>N/A</v>
      </c>
      <c r="DR16" s="685"/>
      <c r="DS16" s="685" t="str">
        <f t="shared" si="29"/>
        <v>&gt; 100%</v>
      </c>
      <c r="DT16" s="685"/>
      <c r="DU16" s="685" t="str">
        <f t="shared" si="30"/>
        <v>ok</v>
      </c>
      <c r="DV16" s="685"/>
      <c r="DW16" s="685" t="str">
        <f t="shared" si="31"/>
        <v>&gt; 100%</v>
      </c>
      <c r="DX16" s="685"/>
      <c r="DY16" s="685" t="str">
        <f t="shared" si="32"/>
        <v>ok</v>
      </c>
      <c r="DZ16" s="685"/>
      <c r="EA16" s="685" t="str">
        <f t="shared" si="33"/>
        <v>ok</v>
      </c>
      <c r="EB16" s="685"/>
      <c r="EC16" s="685" t="str">
        <f t="shared" si="34"/>
        <v>ok</v>
      </c>
      <c r="ED16" s="685"/>
      <c r="EE16" s="685" t="str">
        <f t="shared" si="35"/>
        <v>ok</v>
      </c>
      <c r="EF16" s="685"/>
      <c r="EG16" s="685" t="str">
        <f t="shared" si="36"/>
        <v>&gt; 100%</v>
      </c>
      <c r="EH16" s="685"/>
      <c r="EI16" s="685" t="str">
        <f t="shared" si="37"/>
        <v>ok</v>
      </c>
      <c r="EJ16" s="685"/>
      <c r="EK16" s="685" t="str">
        <f t="shared" si="38"/>
        <v>&gt; 100%</v>
      </c>
      <c r="EL16" s="685"/>
      <c r="EM16" s="685" t="str">
        <f t="shared" si="39"/>
        <v>ok</v>
      </c>
      <c r="EN16" s="311"/>
      <c r="EO16" s="311"/>
      <c r="EP16" s="311"/>
      <c r="EQ16" s="311"/>
      <c r="ER16" s="17"/>
      <c r="ES16" s="17"/>
      <c r="ET16" s="17"/>
      <c r="EU16" s="17"/>
      <c r="EV16" s="17"/>
    </row>
    <row r="17" spans="1:152" ht="18.75" customHeight="1">
      <c r="A17" s="336" t="s">
        <v>34</v>
      </c>
      <c r="B17" s="371">
        <v>2827</v>
      </c>
      <c r="C17" s="629">
        <v>9</v>
      </c>
      <c r="D17" s="640" t="s">
        <v>272</v>
      </c>
      <c r="E17" s="628" t="s">
        <v>27</v>
      </c>
      <c r="F17" s="631"/>
      <c r="G17" s="581"/>
      <c r="H17" s="631"/>
      <c r="I17" s="581"/>
      <c r="J17" s="631"/>
      <c r="K17" s="581"/>
      <c r="L17" s="631"/>
      <c r="M17" s="581"/>
      <c r="N17" s="631"/>
      <c r="O17" s="581"/>
      <c r="P17" s="631"/>
      <c r="Q17" s="581"/>
      <c r="R17" s="631"/>
      <c r="S17" s="581"/>
      <c r="T17" s="631"/>
      <c r="U17" s="581"/>
      <c r="V17" s="631"/>
      <c r="W17" s="581"/>
      <c r="X17" s="631"/>
      <c r="Y17" s="581"/>
      <c r="Z17" s="631"/>
      <c r="AA17" s="581"/>
      <c r="AB17" s="631"/>
      <c r="AC17" s="581"/>
      <c r="AD17" s="631"/>
      <c r="AE17" s="581"/>
      <c r="AF17" s="631"/>
      <c r="AG17" s="581"/>
      <c r="AH17" s="631"/>
      <c r="AI17" s="581"/>
      <c r="AJ17" s="631"/>
      <c r="AK17" s="581"/>
      <c r="AL17" s="631"/>
      <c r="AM17" s="581"/>
      <c r="AN17" s="631"/>
      <c r="AO17" s="581"/>
      <c r="AP17" s="631"/>
      <c r="AQ17" s="581"/>
      <c r="AR17" s="631"/>
      <c r="AS17" s="581"/>
      <c r="AT17" s="631"/>
      <c r="AU17" s="581"/>
      <c r="AV17" s="631"/>
      <c r="AW17" s="581"/>
      <c r="AX17" s="194"/>
      <c r="AY17" s="279">
        <v>9</v>
      </c>
      <c r="AZ17" s="280" t="s">
        <v>57</v>
      </c>
      <c r="BA17" s="279" t="s">
        <v>27</v>
      </c>
      <c r="BB17" s="975" t="s">
        <v>0</v>
      </c>
      <c r="BC17" s="858"/>
      <c r="BD17" s="831" t="str">
        <f t="shared" si="40"/>
        <v>N/A</v>
      </c>
      <c r="BE17" s="972"/>
      <c r="BF17" s="831" t="str">
        <f t="shared" si="41"/>
        <v>N/A</v>
      </c>
      <c r="BG17" s="831"/>
      <c r="BH17" s="221" t="str">
        <f t="shared" si="0"/>
        <v>N/A</v>
      </c>
      <c r="BI17" s="221"/>
      <c r="BJ17" s="221" t="str">
        <f t="shared" si="1"/>
        <v>N/A</v>
      </c>
      <c r="BK17" s="221"/>
      <c r="BL17" s="221" t="str">
        <f t="shared" si="2"/>
        <v>N/A</v>
      </c>
      <c r="BM17" s="221"/>
      <c r="BN17" s="221" t="str">
        <f t="shared" si="3"/>
        <v>N/A</v>
      </c>
      <c r="BO17" s="221"/>
      <c r="BP17" s="221" t="str">
        <f t="shared" si="4"/>
        <v>N/A</v>
      </c>
      <c r="BQ17" s="221"/>
      <c r="BR17" s="221" t="str">
        <f t="shared" si="5"/>
        <v>N/A</v>
      </c>
      <c r="BS17" s="221"/>
      <c r="BT17" s="221" t="str">
        <f t="shared" si="6"/>
        <v>N/A</v>
      </c>
      <c r="BU17" s="221"/>
      <c r="BV17" s="221" t="str">
        <f t="shared" si="7"/>
        <v>N/A</v>
      </c>
      <c r="BW17" s="221"/>
      <c r="BX17" s="221" t="str">
        <f t="shared" si="8"/>
        <v>N/A</v>
      </c>
      <c r="BY17" s="221"/>
      <c r="BZ17" s="221" t="str">
        <f t="shared" si="9"/>
        <v>N/A</v>
      </c>
      <c r="CA17" s="221"/>
      <c r="CB17" s="221" t="str">
        <f t="shared" si="10"/>
        <v>N/A</v>
      </c>
      <c r="CC17" s="221"/>
      <c r="CD17" s="221" t="str">
        <f t="shared" si="11"/>
        <v>N/A</v>
      </c>
      <c r="CE17" s="941"/>
      <c r="CF17" s="221" t="str">
        <f t="shared" si="12"/>
        <v>N/A</v>
      </c>
      <c r="CG17" s="221"/>
      <c r="CH17" s="221" t="str">
        <f t="shared" si="13"/>
        <v>N/A</v>
      </c>
      <c r="CI17" s="221"/>
      <c r="CJ17" s="221" t="str">
        <f t="shared" si="14"/>
        <v>N/A</v>
      </c>
      <c r="CK17" s="221"/>
      <c r="CL17" s="221" t="str">
        <f t="shared" si="15"/>
        <v>N/A</v>
      </c>
      <c r="CM17" s="941"/>
      <c r="CN17" s="221" t="str">
        <f t="shared" si="16"/>
        <v>N/A</v>
      </c>
      <c r="CO17" s="221"/>
      <c r="CP17" s="221" t="str">
        <f t="shared" si="17"/>
        <v>N/A</v>
      </c>
      <c r="CQ17" s="221"/>
      <c r="CR17" s="221" t="str">
        <f t="shared" si="18"/>
        <v>N/A</v>
      </c>
      <c r="CS17" s="221"/>
      <c r="CT17" s="279">
        <v>9</v>
      </c>
      <c r="CU17" s="280" t="s">
        <v>57</v>
      </c>
      <c r="CV17" s="279" t="s">
        <v>27</v>
      </c>
      <c r="CW17" s="298" t="s">
        <v>0</v>
      </c>
      <c r="CX17" s="222"/>
      <c r="CY17" s="685" t="str">
        <f t="shared" si="19"/>
        <v>N/A</v>
      </c>
      <c r="CZ17" s="685"/>
      <c r="DA17" s="685" t="str">
        <f t="shared" si="20"/>
        <v>N/A</v>
      </c>
      <c r="DB17" s="685"/>
      <c r="DC17" s="685" t="str">
        <f t="shared" si="21"/>
        <v>N/A</v>
      </c>
      <c r="DD17" s="685"/>
      <c r="DE17" s="685" t="str">
        <f t="shared" si="22"/>
        <v>N/A</v>
      </c>
      <c r="DF17" s="685"/>
      <c r="DG17" s="685" t="str">
        <f t="shared" si="23"/>
        <v>N/A</v>
      </c>
      <c r="DH17" s="685"/>
      <c r="DI17" s="685" t="str">
        <f t="shared" si="24"/>
        <v>N/A</v>
      </c>
      <c r="DJ17" s="685"/>
      <c r="DK17" s="685" t="str">
        <f t="shared" si="25"/>
        <v>N/A</v>
      </c>
      <c r="DL17" s="685"/>
      <c r="DM17" s="685" t="str">
        <f t="shared" si="26"/>
        <v>N/A</v>
      </c>
      <c r="DN17" s="685"/>
      <c r="DO17" s="685" t="str">
        <f t="shared" si="27"/>
        <v>N/A</v>
      </c>
      <c r="DP17" s="685"/>
      <c r="DQ17" s="685" t="str">
        <f t="shared" si="28"/>
        <v>N/A</v>
      </c>
      <c r="DR17" s="685"/>
      <c r="DS17" s="685" t="str">
        <f t="shared" si="29"/>
        <v>N/A</v>
      </c>
      <c r="DT17" s="685"/>
      <c r="DU17" s="685" t="str">
        <f t="shared" si="30"/>
        <v>N/A</v>
      </c>
      <c r="DV17" s="685"/>
      <c r="DW17" s="685" t="str">
        <f t="shared" si="31"/>
        <v>N/A</v>
      </c>
      <c r="DX17" s="685"/>
      <c r="DY17" s="685" t="str">
        <f t="shared" si="32"/>
        <v>N/A</v>
      </c>
      <c r="DZ17" s="685"/>
      <c r="EA17" s="685" t="str">
        <f t="shared" si="33"/>
        <v>N/A</v>
      </c>
      <c r="EB17" s="685"/>
      <c r="EC17" s="685" t="str">
        <f t="shared" si="34"/>
        <v>N/A</v>
      </c>
      <c r="ED17" s="685"/>
      <c r="EE17" s="685" t="str">
        <f t="shared" si="35"/>
        <v>N/A</v>
      </c>
      <c r="EF17" s="685"/>
      <c r="EG17" s="685" t="str">
        <f t="shared" si="36"/>
        <v>N/A</v>
      </c>
      <c r="EH17" s="685"/>
      <c r="EI17" s="685" t="str">
        <f t="shared" si="37"/>
        <v>N/A</v>
      </c>
      <c r="EJ17" s="685"/>
      <c r="EK17" s="685" t="str">
        <f t="shared" si="38"/>
        <v>N/A</v>
      </c>
      <c r="EL17" s="685"/>
      <c r="EM17" s="685" t="str">
        <f t="shared" si="39"/>
        <v>N/A</v>
      </c>
      <c r="EN17" s="311"/>
      <c r="EO17" s="311"/>
      <c r="EP17" s="311"/>
      <c r="EQ17" s="311"/>
      <c r="ER17" s="17"/>
      <c r="ES17" s="17"/>
      <c r="ET17" s="17"/>
      <c r="EU17" s="17"/>
      <c r="EV17" s="17"/>
    </row>
    <row r="18" spans="2:152" ht="18.75" customHeight="1">
      <c r="B18" s="371">
        <v>2878</v>
      </c>
      <c r="C18" s="629">
        <v>10</v>
      </c>
      <c r="D18" s="641" t="s">
        <v>358</v>
      </c>
      <c r="E18" s="629" t="s">
        <v>27</v>
      </c>
      <c r="F18" s="631"/>
      <c r="G18" s="581"/>
      <c r="H18" s="631"/>
      <c r="I18" s="581"/>
      <c r="J18" s="631"/>
      <c r="K18" s="581"/>
      <c r="L18" s="631"/>
      <c r="M18" s="581"/>
      <c r="N18" s="631"/>
      <c r="O18" s="581"/>
      <c r="P18" s="631"/>
      <c r="Q18" s="581"/>
      <c r="R18" s="631"/>
      <c r="S18" s="581"/>
      <c r="T18" s="631"/>
      <c r="U18" s="581"/>
      <c r="V18" s="631"/>
      <c r="W18" s="581"/>
      <c r="X18" s="631"/>
      <c r="Y18" s="581"/>
      <c r="Z18" s="631"/>
      <c r="AA18" s="581"/>
      <c r="AB18" s="631"/>
      <c r="AC18" s="581"/>
      <c r="AD18" s="631"/>
      <c r="AE18" s="581"/>
      <c r="AF18" s="631"/>
      <c r="AG18" s="581"/>
      <c r="AH18" s="631"/>
      <c r="AI18" s="581"/>
      <c r="AJ18" s="631"/>
      <c r="AK18" s="581"/>
      <c r="AL18" s="631"/>
      <c r="AM18" s="581"/>
      <c r="AN18" s="631"/>
      <c r="AO18" s="581"/>
      <c r="AP18" s="631"/>
      <c r="AQ18" s="581"/>
      <c r="AR18" s="631"/>
      <c r="AS18" s="581"/>
      <c r="AT18" s="631"/>
      <c r="AU18" s="581"/>
      <c r="AV18" s="631"/>
      <c r="AW18" s="581"/>
      <c r="AX18" s="194"/>
      <c r="AY18" s="221">
        <v>10</v>
      </c>
      <c r="AZ18" s="280" t="s">
        <v>103</v>
      </c>
      <c r="BA18" s="279" t="s">
        <v>27</v>
      </c>
      <c r="BB18" s="975" t="s">
        <v>0</v>
      </c>
      <c r="BC18" s="858"/>
      <c r="BD18" s="831" t="str">
        <f t="shared" si="40"/>
        <v>N/A</v>
      </c>
      <c r="BE18" s="972"/>
      <c r="BF18" s="831" t="str">
        <f t="shared" si="41"/>
        <v>N/A</v>
      </c>
      <c r="BG18" s="831"/>
      <c r="BH18" s="221" t="str">
        <f t="shared" si="0"/>
        <v>N/A</v>
      </c>
      <c r="BI18" s="221"/>
      <c r="BJ18" s="221" t="str">
        <f t="shared" si="1"/>
        <v>N/A</v>
      </c>
      <c r="BK18" s="221"/>
      <c r="BL18" s="221" t="str">
        <f t="shared" si="2"/>
        <v>N/A</v>
      </c>
      <c r="BM18" s="221"/>
      <c r="BN18" s="221" t="str">
        <f t="shared" si="3"/>
        <v>N/A</v>
      </c>
      <c r="BO18" s="221"/>
      <c r="BP18" s="221" t="str">
        <f t="shared" si="4"/>
        <v>N/A</v>
      </c>
      <c r="BQ18" s="221"/>
      <c r="BR18" s="221" t="str">
        <f t="shared" si="5"/>
        <v>N/A</v>
      </c>
      <c r="BS18" s="221"/>
      <c r="BT18" s="221" t="str">
        <f t="shared" si="6"/>
        <v>N/A</v>
      </c>
      <c r="BU18" s="221"/>
      <c r="BV18" s="221" t="str">
        <f t="shared" si="7"/>
        <v>N/A</v>
      </c>
      <c r="BW18" s="221"/>
      <c r="BX18" s="221" t="str">
        <f t="shared" si="8"/>
        <v>N/A</v>
      </c>
      <c r="BY18" s="221"/>
      <c r="BZ18" s="221" t="str">
        <f t="shared" si="9"/>
        <v>N/A</v>
      </c>
      <c r="CA18" s="221"/>
      <c r="CB18" s="221" t="str">
        <f t="shared" si="10"/>
        <v>N/A</v>
      </c>
      <c r="CC18" s="221"/>
      <c r="CD18" s="221" t="str">
        <f t="shared" si="11"/>
        <v>N/A</v>
      </c>
      <c r="CE18" s="941"/>
      <c r="CF18" s="221" t="str">
        <f t="shared" si="12"/>
        <v>N/A</v>
      </c>
      <c r="CG18" s="221"/>
      <c r="CH18" s="221" t="str">
        <f t="shared" si="13"/>
        <v>N/A</v>
      </c>
      <c r="CI18" s="221"/>
      <c r="CJ18" s="221" t="str">
        <f t="shared" si="14"/>
        <v>N/A</v>
      </c>
      <c r="CK18" s="221"/>
      <c r="CL18" s="221" t="str">
        <f t="shared" si="15"/>
        <v>N/A</v>
      </c>
      <c r="CM18" s="941"/>
      <c r="CN18" s="221" t="str">
        <f t="shared" si="16"/>
        <v>N/A</v>
      </c>
      <c r="CO18" s="221"/>
      <c r="CP18" s="221" t="str">
        <f t="shared" si="17"/>
        <v>N/A</v>
      </c>
      <c r="CQ18" s="221"/>
      <c r="CR18" s="221" t="str">
        <f t="shared" si="18"/>
        <v>N/A</v>
      </c>
      <c r="CS18" s="221"/>
      <c r="CT18" s="221">
        <v>10</v>
      </c>
      <c r="CU18" s="280" t="s">
        <v>103</v>
      </c>
      <c r="CV18" s="279" t="s">
        <v>27</v>
      </c>
      <c r="CW18" s="298" t="s">
        <v>0</v>
      </c>
      <c r="CX18" s="222"/>
      <c r="CY18" s="685" t="str">
        <f t="shared" si="19"/>
        <v>N/A</v>
      </c>
      <c r="CZ18" s="685"/>
      <c r="DA18" s="685" t="str">
        <f t="shared" si="20"/>
        <v>N/A</v>
      </c>
      <c r="DB18" s="685"/>
      <c r="DC18" s="685" t="str">
        <f t="shared" si="21"/>
        <v>N/A</v>
      </c>
      <c r="DD18" s="685"/>
      <c r="DE18" s="685" t="str">
        <f t="shared" si="22"/>
        <v>N/A</v>
      </c>
      <c r="DF18" s="685"/>
      <c r="DG18" s="685" t="str">
        <f t="shared" si="23"/>
        <v>N/A</v>
      </c>
      <c r="DH18" s="685"/>
      <c r="DI18" s="685" t="str">
        <f t="shared" si="24"/>
        <v>N/A</v>
      </c>
      <c r="DJ18" s="685"/>
      <c r="DK18" s="685" t="str">
        <f t="shared" si="25"/>
        <v>N/A</v>
      </c>
      <c r="DL18" s="685"/>
      <c r="DM18" s="685" t="str">
        <f t="shared" si="26"/>
        <v>N/A</v>
      </c>
      <c r="DN18" s="685"/>
      <c r="DO18" s="685" t="str">
        <f t="shared" si="27"/>
        <v>N/A</v>
      </c>
      <c r="DP18" s="685"/>
      <c r="DQ18" s="685" t="str">
        <f t="shared" si="28"/>
        <v>N/A</v>
      </c>
      <c r="DR18" s="685"/>
      <c r="DS18" s="685" t="str">
        <f t="shared" si="29"/>
        <v>N/A</v>
      </c>
      <c r="DT18" s="685"/>
      <c r="DU18" s="685" t="str">
        <f t="shared" si="30"/>
        <v>N/A</v>
      </c>
      <c r="DV18" s="685"/>
      <c r="DW18" s="685" t="str">
        <f t="shared" si="31"/>
        <v>N/A</v>
      </c>
      <c r="DX18" s="685"/>
      <c r="DY18" s="685" t="str">
        <f t="shared" si="32"/>
        <v>N/A</v>
      </c>
      <c r="DZ18" s="685"/>
      <c r="EA18" s="685" t="str">
        <f t="shared" si="33"/>
        <v>N/A</v>
      </c>
      <c r="EB18" s="685"/>
      <c r="EC18" s="685" t="str">
        <f t="shared" si="34"/>
        <v>N/A</v>
      </c>
      <c r="ED18" s="685"/>
      <c r="EE18" s="685" t="str">
        <f t="shared" si="35"/>
        <v>N/A</v>
      </c>
      <c r="EF18" s="685"/>
      <c r="EG18" s="685" t="str">
        <f t="shared" si="36"/>
        <v>N/A</v>
      </c>
      <c r="EH18" s="685"/>
      <c r="EI18" s="685" t="str">
        <f t="shared" si="37"/>
        <v>N/A</v>
      </c>
      <c r="EJ18" s="685"/>
      <c r="EK18" s="685" t="str">
        <f t="shared" si="38"/>
        <v>N/A</v>
      </c>
      <c r="EL18" s="685"/>
      <c r="EM18" s="685" t="str">
        <f t="shared" si="39"/>
        <v>N/A</v>
      </c>
      <c r="EN18" s="311"/>
      <c r="EO18" s="311"/>
      <c r="EP18" s="311"/>
      <c r="EQ18" s="311"/>
      <c r="ER18" s="17"/>
      <c r="ES18" s="17"/>
      <c r="ET18" s="17"/>
      <c r="EU18" s="17"/>
      <c r="EV18" s="17"/>
    </row>
    <row r="19" spans="1:152" ht="18.75" customHeight="1">
      <c r="A19" s="336" t="s">
        <v>34</v>
      </c>
      <c r="B19" s="371">
        <v>2828</v>
      </c>
      <c r="C19" s="629">
        <v>11</v>
      </c>
      <c r="D19" s="640" t="s">
        <v>273</v>
      </c>
      <c r="E19" s="629" t="s">
        <v>27</v>
      </c>
      <c r="F19" s="631"/>
      <c r="G19" s="581"/>
      <c r="H19" s="631"/>
      <c r="I19" s="581"/>
      <c r="J19" s="631"/>
      <c r="K19" s="581"/>
      <c r="L19" s="631"/>
      <c r="M19" s="581"/>
      <c r="N19" s="631"/>
      <c r="O19" s="581"/>
      <c r="P19" s="631"/>
      <c r="Q19" s="581"/>
      <c r="R19" s="631"/>
      <c r="S19" s="581"/>
      <c r="T19" s="631"/>
      <c r="U19" s="581"/>
      <c r="V19" s="631"/>
      <c r="W19" s="581"/>
      <c r="X19" s="631"/>
      <c r="Y19" s="581"/>
      <c r="Z19" s="631">
        <v>245.01</v>
      </c>
      <c r="AA19" s="581"/>
      <c r="AB19" s="631">
        <v>245.01</v>
      </c>
      <c r="AC19" s="581"/>
      <c r="AD19" s="631">
        <v>172.36</v>
      </c>
      <c r="AE19" s="581"/>
      <c r="AF19" s="631">
        <v>173.88</v>
      </c>
      <c r="AG19" s="581"/>
      <c r="AH19" s="631">
        <v>194.28</v>
      </c>
      <c r="AI19" s="581"/>
      <c r="AJ19" s="631">
        <v>220.56</v>
      </c>
      <c r="AK19" s="581"/>
      <c r="AL19" s="631">
        <v>204.01</v>
      </c>
      <c r="AM19" s="581"/>
      <c r="AN19" s="631">
        <v>199.91</v>
      </c>
      <c r="AO19" s="581"/>
      <c r="AP19" s="631">
        <v>335.78</v>
      </c>
      <c r="AQ19" s="581"/>
      <c r="AR19" s="631">
        <v>385.6</v>
      </c>
      <c r="AS19" s="581"/>
      <c r="AT19" s="631">
        <v>388.14</v>
      </c>
      <c r="AU19" s="581"/>
      <c r="AV19" s="631">
        <v>391.21</v>
      </c>
      <c r="AW19" s="581"/>
      <c r="AX19" s="194"/>
      <c r="AY19" s="221">
        <v>11</v>
      </c>
      <c r="AZ19" s="280" t="s">
        <v>63</v>
      </c>
      <c r="BA19" s="279" t="s">
        <v>27</v>
      </c>
      <c r="BB19" s="975" t="s">
        <v>0</v>
      </c>
      <c r="BC19" s="858"/>
      <c r="BD19" s="831" t="str">
        <f t="shared" si="40"/>
        <v>N/A</v>
      </c>
      <c r="BE19" s="972"/>
      <c r="BF19" s="831" t="str">
        <f t="shared" si="41"/>
        <v>N/A</v>
      </c>
      <c r="BG19" s="831"/>
      <c r="BH19" s="221" t="str">
        <f t="shared" si="0"/>
        <v>N/A</v>
      </c>
      <c r="BI19" s="221"/>
      <c r="BJ19" s="221" t="str">
        <f t="shared" si="1"/>
        <v>N/A</v>
      </c>
      <c r="BK19" s="221"/>
      <c r="BL19" s="221" t="str">
        <f t="shared" si="2"/>
        <v>N/A</v>
      </c>
      <c r="BM19" s="221"/>
      <c r="BN19" s="221" t="str">
        <f t="shared" si="3"/>
        <v>N/A</v>
      </c>
      <c r="BO19" s="221"/>
      <c r="BP19" s="221" t="str">
        <f t="shared" si="4"/>
        <v>N/A</v>
      </c>
      <c r="BQ19" s="221"/>
      <c r="BR19" s="221" t="str">
        <f t="shared" si="5"/>
        <v>N/A</v>
      </c>
      <c r="BS19" s="221"/>
      <c r="BT19" s="221" t="str">
        <f t="shared" si="6"/>
        <v>N/A</v>
      </c>
      <c r="BU19" s="221"/>
      <c r="BV19" s="221" t="str">
        <f t="shared" si="7"/>
        <v>N/A</v>
      </c>
      <c r="BW19" s="221"/>
      <c r="BX19" s="221" t="str">
        <f t="shared" si="8"/>
        <v>ok</v>
      </c>
      <c r="BY19" s="221"/>
      <c r="BZ19" s="221" t="str">
        <f t="shared" si="9"/>
        <v>&gt; 25%</v>
      </c>
      <c r="CA19" s="221"/>
      <c r="CB19" s="221" t="str">
        <f t="shared" si="10"/>
        <v>ok</v>
      </c>
      <c r="CC19" s="221"/>
      <c r="CD19" s="221" t="str">
        <f t="shared" si="11"/>
        <v>ok</v>
      </c>
      <c r="CE19" s="941"/>
      <c r="CF19" s="221" t="str">
        <f t="shared" si="12"/>
        <v>ok</v>
      </c>
      <c r="CG19" s="221"/>
      <c r="CH19" s="221" t="str">
        <f t="shared" si="13"/>
        <v>ok</v>
      </c>
      <c r="CI19" s="221"/>
      <c r="CJ19" s="221" t="str">
        <f t="shared" si="14"/>
        <v>ok</v>
      </c>
      <c r="CK19" s="221"/>
      <c r="CL19" s="221" t="str">
        <f t="shared" si="15"/>
        <v>&gt; 25%</v>
      </c>
      <c r="CM19" s="941"/>
      <c r="CN19" s="221" t="str">
        <f t="shared" si="16"/>
        <v>ok</v>
      </c>
      <c r="CO19" s="221"/>
      <c r="CP19" s="221" t="str">
        <f t="shared" si="17"/>
        <v>ok</v>
      </c>
      <c r="CQ19" s="221"/>
      <c r="CR19" s="221" t="str">
        <f t="shared" si="18"/>
        <v>ok</v>
      </c>
      <c r="CS19" s="221"/>
      <c r="CT19" s="221">
        <v>11</v>
      </c>
      <c r="CU19" s="280" t="s">
        <v>63</v>
      </c>
      <c r="CV19" s="279" t="s">
        <v>27</v>
      </c>
      <c r="CW19" s="298" t="s">
        <v>0</v>
      </c>
      <c r="CX19" s="222"/>
      <c r="CY19" s="685" t="str">
        <f t="shared" si="19"/>
        <v>N/A</v>
      </c>
      <c r="CZ19" s="685"/>
      <c r="DA19" s="685" t="str">
        <f t="shared" si="20"/>
        <v>N/A</v>
      </c>
      <c r="DB19" s="685"/>
      <c r="DC19" s="685" t="str">
        <f t="shared" si="21"/>
        <v>N/A</v>
      </c>
      <c r="DD19" s="685"/>
      <c r="DE19" s="685" t="str">
        <f t="shared" si="22"/>
        <v>N/A</v>
      </c>
      <c r="DF19" s="685"/>
      <c r="DG19" s="685" t="str">
        <f t="shared" si="23"/>
        <v>N/A</v>
      </c>
      <c r="DH19" s="685"/>
      <c r="DI19" s="685" t="str">
        <f t="shared" si="24"/>
        <v>N/A</v>
      </c>
      <c r="DJ19" s="685"/>
      <c r="DK19" s="685" t="str">
        <f t="shared" si="25"/>
        <v>N/A</v>
      </c>
      <c r="DL19" s="685"/>
      <c r="DM19" s="685" t="str">
        <f t="shared" si="26"/>
        <v>N/A</v>
      </c>
      <c r="DN19" s="685"/>
      <c r="DO19" s="685" t="str">
        <f t="shared" si="27"/>
        <v>N/A</v>
      </c>
      <c r="DP19" s="685"/>
      <c r="DQ19" s="685" t="str">
        <f t="shared" si="28"/>
        <v>N/A</v>
      </c>
      <c r="DR19" s="685"/>
      <c r="DS19" s="685" t="str">
        <f t="shared" si="29"/>
        <v>ok</v>
      </c>
      <c r="DT19" s="685"/>
      <c r="DU19" s="685" t="str">
        <f t="shared" si="30"/>
        <v>ok</v>
      </c>
      <c r="DV19" s="685"/>
      <c r="DW19" s="685" t="str">
        <f t="shared" si="31"/>
        <v>ok</v>
      </c>
      <c r="DX19" s="685"/>
      <c r="DY19" s="685" t="str">
        <f t="shared" si="32"/>
        <v>ok</v>
      </c>
      <c r="DZ19" s="685"/>
      <c r="EA19" s="685" t="str">
        <f t="shared" si="33"/>
        <v>ok</v>
      </c>
      <c r="EB19" s="685"/>
      <c r="EC19" s="685" t="str">
        <f t="shared" si="34"/>
        <v>ok</v>
      </c>
      <c r="ED19" s="685"/>
      <c r="EE19" s="685" t="str">
        <f t="shared" si="35"/>
        <v>ok</v>
      </c>
      <c r="EF19" s="685"/>
      <c r="EG19" s="685" t="str">
        <f t="shared" si="36"/>
        <v>ok</v>
      </c>
      <c r="EH19" s="685"/>
      <c r="EI19" s="685" t="str">
        <f t="shared" si="37"/>
        <v>ok</v>
      </c>
      <c r="EJ19" s="685"/>
      <c r="EK19" s="685" t="str">
        <f t="shared" si="38"/>
        <v>ok</v>
      </c>
      <c r="EL19" s="685"/>
      <c r="EM19" s="685" t="str">
        <f t="shared" si="39"/>
        <v>ok</v>
      </c>
      <c r="EN19" s="311"/>
      <c r="EO19" s="311"/>
      <c r="EP19" s="311"/>
      <c r="EQ19" s="311"/>
      <c r="ER19" s="17"/>
      <c r="ES19" s="17"/>
      <c r="ET19" s="17"/>
      <c r="EU19" s="17"/>
      <c r="EV19" s="17"/>
    </row>
    <row r="20" spans="2:152" ht="18.75" customHeight="1">
      <c r="B20" s="371">
        <v>2879</v>
      </c>
      <c r="C20" s="629">
        <v>12</v>
      </c>
      <c r="D20" s="641" t="s">
        <v>357</v>
      </c>
      <c r="E20" s="629" t="s">
        <v>27</v>
      </c>
      <c r="F20" s="644"/>
      <c r="G20" s="581"/>
      <c r="H20" s="644"/>
      <c r="I20" s="581"/>
      <c r="J20" s="644"/>
      <c r="K20" s="581"/>
      <c r="L20" s="644"/>
      <c r="M20" s="581"/>
      <c r="N20" s="644"/>
      <c r="O20" s="581"/>
      <c r="P20" s="644"/>
      <c r="Q20" s="581"/>
      <c r="R20" s="644"/>
      <c r="S20" s="581"/>
      <c r="T20" s="644"/>
      <c r="U20" s="581"/>
      <c r="V20" s="644"/>
      <c r="W20" s="581"/>
      <c r="X20" s="644"/>
      <c r="Y20" s="581"/>
      <c r="Z20" s="644">
        <v>242.56</v>
      </c>
      <c r="AA20" s="581"/>
      <c r="AB20" s="644">
        <v>244.9595</v>
      </c>
      <c r="AC20" s="581"/>
      <c r="AD20" s="644">
        <v>172.34859999999998</v>
      </c>
      <c r="AE20" s="581"/>
      <c r="AF20" s="644">
        <v>173.81799999999998</v>
      </c>
      <c r="AG20" s="581"/>
      <c r="AH20" s="644">
        <v>194.252</v>
      </c>
      <c r="AI20" s="581"/>
      <c r="AJ20" s="644">
        <v>220.536</v>
      </c>
      <c r="AK20" s="581"/>
      <c r="AL20" s="644">
        <v>203.99800000000002</v>
      </c>
      <c r="AM20" s="581"/>
      <c r="AN20" s="644">
        <v>199.8895</v>
      </c>
      <c r="AO20" s="581"/>
      <c r="AP20" s="644">
        <v>335.759</v>
      </c>
      <c r="AQ20" s="581"/>
      <c r="AR20" s="644">
        <v>385.59200000000004</v>
      </c>
      <c r="AS20" s="581"/>
      <c r="AT20" s="644">
        <v>388.05600000000004</v>
      </c>
      <c r="AU20" s="581"/>
      <c r="AV20" s="644">
        <v>391.10699999999997</v>
      </c>
      <c r="AW20" s="581"/>
      <c r="AX20" s="194"/>
      <c r="AY20" s="221">
        <v>12</v>
      </c>
      <c r="AZ20" s="280" t="s">
        <v>104</v>
      </c>
      <c r="BA20" s="279" t="s">
        <v>27</v>
      </c>
      <c r="BB20" s="975" t="s">
        <v>0</v>
      </c>
      <c r="BC20" s="858"/>
      <c r="BD20" s="831" t="str">
        <f t="shared" si="40"/>
        <v>N/A</v>
      </c>
      <c r="BE20" s="972"/>
      <c r="BF20" s="831" t="str">
        <f t="shared" si="41"/>
        <v>N/A</v>
      </c>
      <c r="BG20" s="831"/>
      <c r="BH20" s="221" t="str">
        <f t="shared" si="0"/>
        <v>N/A</v>
      </c>
      <c r="BI20" s="221"/>
      <c r="BJ20" s="221" t="str">
        <f t="shared" si="1"/>
        <v>N/A</v>
      </c>
      <c r="BK20" s="221"/>
      <c r="BL20" s="221" t="str">
        <f t="shared" si="2"/>
        <v>N/A</v>
      </c>
      <c r="BM20" s="221"/>
      <c r="BN20" s="221" t="str">
        <f t="shared" si="3"/>
        <v>N/A</v>
      </c>
      <c r="BO20" s="221"/>
      <c r="BP20" s="221" t="str">
        <f t="shared" si="4"/>
        <v>N/A</v>
      </c>
      <c r="BQ20" s="221"/>
      <c r="BR20" s="221" t="str">
        <f t="shared" si="5"/>
        <v>N/A</v>
      </c>
      <c r="BS20" s="221"/>
      <c r="BT20" s="221" t="str">
        <f t="shared" si="6"/>
        <v>N/A</v>
      </c>
      <c r="BU20" s="221"/>
      <c r="BV20" s="221" t="str">
        <f t="shared" si="7"/>
        <v>N/A</v>
      </c>
      <c r="BW20" s="221"/>
      <c r="BX20" s="221" t="str">
        <f t="shared" si="8"/>
        <v>ok</v>
      </c>
      <c r="BY20" s="221"/>
      <c r="BZ20" s="221" t="str">
        <f t="shared" si="9"/>
        <v>&gt; 25%</v>
      </c>
      <c r="CA20" s="221"/>
      <c r="CB20" s="221" t="str">
        <f t="shared" si="10"/>
        <v>ok</v>
      </c>
      <c r="CC20" s="221"/>
      <c r="CD20" s="221" t="str">
        <f t="shared" si="11"/>
        <v>ok</v>
      </c>
      <c r="CE20" s="941"/>
      <c r="CF20" s="221" t="str">
        <f t="shared" si="12"/>
        <v>ok</v>
      </c>
      <c r="CG20" s="221"/>
      <c r="CH20" s="221" t="str">
        <f t="shared" si="13"/>
        <v>ok</v>
      </c>
      <c r="CI20" s="221"/>
      <c r="CJ20" s="221" t="str">
        <f t="shared" si="14"/>
        <v>ok</v>
      </c>
      <c r="CK20" s="221"/>
      <c r="CL20" s="221" t="str">
        <f t="shared" si="15"/>
        <v>&gt; 25%</v>
      </c>
      <c r="CM20" s="941"/>
      <c r="CN20" s="221" t="str">
        <f t="shared" si="16"/>
        <v>ok</v>
      </c>
      <c r="CO20" s="221"/>
      <c r="CP20" s="221" t="str">
        <f t="shared" si="17"/>
        <v>ok</v>
      </c>
      <c r="CQ20" s="221"/>
      <c r="CR20" s="221" t="str">
        <f t="shared" si="18"/>
        <v>ok</v>
      </c>
      <c r="CS20" s="221"/>
      <c r="CT20" s="221">
        <v>12</v>
      </c>
      <c r="CU20" s="280" t="s">
        <v>104</v>
      </c>
      <c r="CV20" s="279" t="s">
        <v>27</v>
      </c>
      <c r="CW20" s="298" t="s">
        <v>0</v>
      </c>
      <c r="CX20" s="222"/>
      <c r="CY20" s="685" t="str">
        <f t="shared" si="19"/>
        <v>N/A</v>
      </c>
      <c r="CZ20" s="685"/>
      <c r="DA20" s="685" t="str">
        <f t="shared" si="20"/>
        <v>N/A</v>
      </c>
      <c r="DB20" s="685"/>
      <c r="DC20" s="685" t="str">
        <f t="shared" si="21"/>
        <v>N/A</v>
      </c>
      <c r="DD20" s="685"/>
      <c r="DE20" s="685" t="str">
        <f t="shared" si="22"/>
        <v>N/A</v>
      </c>
      <c r="DF20" s="685"/>
      <c r="DG20" s="685" t="str">
        <f t="shared" si="23"/>
        <v>N/A</v>
      </c>
      <c r="DH20" s="685"/>
      <c r="DI20" s="685" t="str">
        <f t="shared" si="24"/>
        <v>N/A</v>
      </c>
      <c r="DJ20" s="685"/>
      <c r="DK20" s="685" t="str">
        <f t="shared" si="25"/>
        <v>N/A</v>
      </c>
      <c r="DL20" s="685"/>
      <c r="DM20" s="685" t="str">
        <f t="shared" si="26"/>
        <v>N/A</v>
      </c>
      <c r="DN20" s="685"/>
      <c r="DO20" s="685" t="str">
        <f t="shared" si="27"/>
        <v>N/A</v>
      </c>
      <c r="DP20" s="685"/>
      <c r="DQ20" s="685" t="str">
        <f t="shared" si="28"/>
        <v>N/A</v>
      </c>
      <c r="DR20" s="685"/>
      <c r="DS20" s="685" t="str">
        <f t="shared" si="29"/>
        <v>ok</v>
      </c>
      <c r="DT20" s="685"/>
      <c r="DU20" s="685" t="str">
        <f t="shared" si="30"/>
        <v>ok</v>
      </c>
      <c r="DV20" s="685"/>
      <c r="DW20" s="685" t="str">
        <f t="shared" si="31"/>
        <v>ok</v>
      </c>
      <c r="DX20" s="685"/>
      <c r="DY20" s="685" t="str">
        <f t="shared" si="32"/>
        <v>ok</v>
      </c>
      <c r="DZ20" s="685"/>
      <c r="EA20" s="685" t="str">
        <f t="shared" si="33"/>
        <v>ok</v>
      </c>
      <c r="EB20" s="685"/>
      <c r="EC20" s="685" t="str">
        <f t="shared" si="34"/>
        <v>ok</v>
      </c>
      <c r="ED20" s="685"/>
      <c r="EE20" s="685" t="str">
        <f t="shared" si="35"/>
        <v>ok</v>
      </c>
      <c r="EF20" s="685"/>
      <c r="EG20" s="685" t="str">
        <f t="shared" si="36"/>
        <v>ok</v>
      </c>
      <c r="EH20" s="685"/>
      <c r="EI20" s="685" t="str">
        <f t="shared" si="37"/>
        <v>ok</v>
      </c>
      <c r="EJ20" s="685"/>
      <c r="EK20" s="685" t="str">
        <f t="shared" si="38"/>
        <v>ok</v>
      </c>
      <c r="EL20" s="685"/>
      <c r="EM20" s="685" t="str">
        <f t="shared" si="39"/>
        <v>ok</v>
      </c>
      <c r="EN20" s="311"/>
      <c r="EO20" s="311"/>
      <c r="EP20" s="311"/>
      <c r="EQ20" s="311"/>
      <c r="ER20" s="17"/>
      <c r="ES20" s="17"/>
      <c r="ET20" s="17"/>
      <c r="EU20" s="17"/>
      <c r="EV20" s="17"/>
    </row>
    <row r="21" spans="2:152" ht="24.75" customHeight="1">
      <c r="B21" s="371">
        <v>2829</v>
      </c>
      <c r="C21" s="630">
        <v>13</v>
      </c>
      <c r="D21" s="661" t="s">
        <v>274</v>
      </c>
      <c r="E21" s="630" t="s">
        <v>27</v>
      </c>
      <c r="F21" s="657"/>
      <c r="G21" s="583"/>
      <c r="H21" s="657"/>
      <c r="I21" s="583"/>
      <c r="J21" s="657"/>
      <c r="K21" s="583"/>
      <c r="L21" s="657"/>
      <c r="M21" s="583"/>
      <c r="N21" s="657"/>
      <c r="O21" s="583"/>
      <c r="P21" s="657"/>
      <c r="Q21" s="583"/>
      <c r="R21" s="657"/>
      <c r="S21" s="583"/>
      <c r="T21" s="657"/>
      <c r="U21" s="583"/>
      <c r="V21" s="657"/>
      <c r="W21" s="583"/>
      <c r="X21" s="657"/>
      <c r="Y21" s="583"/>
      <c r="Z21" s="657"/>
      <c r="AA21" s="583"/>
      <c r="AB21" s="657"/>
      <c r="AC21" s="583"/>
      <c r="AD21" s="657"/>
      <c r="AE21" s="583"/>
      <c r="AF21" s="657"/>
      <c r="AG21" s="583"/>
      <c r="AH21" s="657"/>
      <c r="AI21" s="583"/>
      <c r="AJ21" s="657"/>
      <c r="AK21" s="583"/>
      <c r="AL21" s="657"/>
      <c r="AM21" s="583"/>
      <c r="AN21" s="657"/>
      <c r="AO21" s="583"/>
      <c r="AP21" s="657"/>
      <c r="AQ21" s="583"/>
      <c r="AR21" s="657"/>
      <c r="AS21" s="583"/>
      <c r="AT21" s="657"/>
      <c r="AU21" s="583"/>
      <c r="AV21" s="657"/>
      <c r="AW21" s="583"/>
      <c r="AX21" s="194"/>
      <c r="AY21" s="282">
        <v>13</v>
      </c>
      <c r="AZ21" s="406" t="s">
        <v>58</v>
      </c>
      <c r="BA21" s="312" t="s">
        <v>27</v>
      </c>
      <c r="BB21" s="814" t="s">
        <v>0</v>
      </c>
      <c r="BC21" s="860"/>
      <c r="BD21" s="312" t="str">
        <f>IF(OR(ISBLANK(F21),ISBLANK(H21)),"N/A",IF(ABS((H21-F21)/F21)&gt;0.25,"&gt; 25%","ok"))</f>
        <v>N/A</v>
      </c>
      <c r="BE21" s="976"/>
      <c r="BF21" s="312" t="str">
        <f>IF(OR(ISBLANK(H21),ISBLANK(J21)),"N/A",IF(ABS((J21-H21)/H21)&gt;0.25,"&gt; 25%","ok"))</f>
        <v>N/A</v>
      </c>
      <c r="BG21" s="312"/>
      <c r="BH21" s="312" t="str">
        <f t="shared" si="0"/>
        <v>N/A</v>
      </c>
      <c r="BI21" s="312"/>
      <c r="BJ21" s="312" t="str">
        <f t="shared" si="1"/>
        <v>N/A</v>
      </c>
      <c r="BK21" s="312"/>
      <c r="BL21" s="312" t="str">
        <f t="shared" si="2"/>
        <v>N/A</v>
      </c>
      <c r="BM21" s="312"/>
      <c r="BN21" s="312" t="str">
        <f t="shared" si="3"/>
        <v>N/A</v>
      </c>
      <c r="BO21" s="312"/>
      <c r="BP21" s="312" t="str">
        <f t="shared" si="4"/>
        <v>N/A</v>
      </c>
      <c r="BQ21" s="312"/>
      <c r="BR21" s="312" t="str">
        <f t="shared" si="5"/>
        <v>N/A</v>
      </c>
      <c r="BS21" s="312"/>
      <c r="BT21" s="312" t="str">
        <f t="shared" si="6"/>
        <v>N/A</v>
      </c>
      <c r="BU21" s="312"/>
      <c r="BV21" s="312" t="str">
        <f t="shared" si="7"/>
        <v>N/A</v>
      </c>
      <c r="BW21" s="312"/>
      <c r="BX21" s="312" t="str">
        <f t="shared" si="8"/>
        <v>N/A</v>
      </c>
      <c r="BY21" s="312"/>
      <c r="BZ21" s="312" t="str">
        <f t="shared" si="9"/>
        <v>N/A</v>
      </c>
      <c r="CA21" s="312"/>
      <c r="CB21" s="312" t="str">
        <f t="shared" si="10"/>
        <v>N/A</v>
      </c>
      <c r="CC21" s="312"/>
      <c r="CD21" s="312" t="str">
        <f t="shared" si="11"/>
        <v>N/A</v>
      </c>
      <c r="CE21" s="976"/>
      <c r="CF21" s="312" t="str">
        <f t="shared" si="12"/>
        <v>N/A</v>
      </c>
      <c r="CG21" s="312"/>
      <c r="CH21" s="312" t="str">
        <f t="shared" si="13"/>
        <v>N/A</v>
      </c>
      <c r="CI21" s="312"/>
      <c r="CJ21" s="312" t="str">
        <f t="shared" si="14"/>
        <v>N/A</v>
      </c>
      <c r="CK21" s="312"/>
      <c r="CL21" s="312" t="str">
        <f t="shared" si="15"/>
        <v>N/A</v>
      </c>
      <c r="CM21" s="976"/>
      <c r="CN21" s="312" t="str">
        <f t="shared" si="16"/>
        <v>N/A</v>
      </c>
      <c r="CO21" s="312"/>
      <c r="CP21" s="312" t="str">
        <f t="shared" si="17"/>
        <v>N/A</v>
      </c>
      <c r="CQ21" s="312"/>
      <c r="CR21" s="312" t="str">
        <f t="shared" si="18"/>
        <v>N/A</v>
      </c>
      <c r="CS21" s="312"/>
      <c r="CT21" s="282">
        <v>13</v>
      </c>
      <c r="CU21" s="406" t="s">
        <v>58</v>
      </c>
      <c r="CV21" s="312" t="s">
        <v>27</v>
      </c>
      <c r="CW21" s="283" t="s">
        <v>0</v>
      </c>
      <c r="CX21" s="284"/>
      <c r="CY21" s="381" t="str">
        <f t="shared" si="19"/>
        <v>N/A</v>
      </c>
      <c r="CZ21" s="381"/>
      <c r="DA21" s="381" t="str">
        <f t="shared" si="20"/>
        <v>N/A</v>
      </c>
      <c r="DB21" s="381"/>
      <c r="DC21" s="381" t="str">
        <f t="shared" si="21"/>
        <v>N/A</v>
      </c>
      <c r="DD21" s="381"/>
      <c r="DE21" s="381" t="str">
        <f t="shared" si="22"/>
        <v>N/A</v>
      </c>
      <c r="DF21" s="381"/>
      <c r="DG21" s="381" t="str">
        <f t="shared" si="23"/>
        <v>N/A</v>
      </c>
      <c r="DH21" s="381"/>
      <c r="DI21" s="381" t="str">
        <f t="shared" si="24"/>
        <v>N/A</v>
      </c>
      <c r="DJ21" s="381"/>
      <c r="DK21" s="381" t="str">
        <f t="shared" si="25"/>
        <v>N/A</v>
      </c>
      <c r="DL21" s="381"/>
      <c r="DM21" s="381" t="str">
        <f t="shared" si="26"/>
        <v>N/A</v>
      </c>
      <c r="DN21" s="381"/>
      <c r="DO21" s="381" t="str">
        <f t="shared" si="27"/>
        <v>N/A</v>
      </c>
      <c r="DP21" s="381"/>
      <c r="DQ21" s="381" t="str">
        <f t="shared" si="28"/>
        <v>N/A</v>
      </c>
      <c r="DR21" s="381"/>
      <c r="DS21" s="381" t="str">
        <f t="shared" si="29"/>
        <v>N/A</v>
      </c>
      <c r="DT21" s="381"/>
      <c r="DU21" s="381" t="str">
        <f t="shared" si="30"/>
        <v>N/A</v>
      </c>
      <c r="DV21" s="381"/>
      <c r="DW21" s="381" t="str">
        <f t="shared" si="31"/>
        <v>N/A</v>
      </c>
      <c r="DX21" s="381"/>
      <c r="DY21" s="381" t="str">
        <f t="shared" si="32"/>
        <v>N/A</v>
      </c>
      <c r="DZ21" s="381"/>
      <c r="EA21" s="381" t="str">
        <f t="shared" si="33"/>
        <v>N/A</v>
      </c>
      <c r="EB21" s="381"/>
      <c r="EC21" s="381" t="str">
        <f t="shared" si="34"/>
        <v>N/A</v>
      </c>
      <c r="ED21" s="381"/>
      <c r="EE21" s="381" t="str">
        <f t="shared" si="35"/>
        <v>N/A</v>
      </c>
      <c r="EF21" s="381"/>
      <c r="EG21" s="381" t="str">
        <f t="shared" si="36"/>
        <v>N/A</v>
      </c>
      <c r="EH21" s="381"/>
      <c r="EI21" s="381" t="str">
        <f t="shared" si="37"/>
        <v>N/A</v>
      </c>
      <c r="EJ21" s="381"/>
      <c r="EK21" s="381" t="str">
        <f t="shared" si="38"/>
        <v>N/A</v>
      </c>
      <c r="EL21" s="381"/>
      <c r="EM21" s="381" t="str">
        <f t="shared" si="39"/>
        <v>N/A</v>
      </c>
      <c r="EN21" s="325"/>
      <c r="EO21" s="325"/>
      <c r="EP21" s="325"/>
      <c r="EQ21" s="325"/>
      <c r="ER21" s="17"/>
      <c r="ES21" s="17"/>
      <c r="ET21" s="17"/>
      <c r="EU21" s="17"/>
      <c r="EV21" s="17"/>
    </row>
    <row r="22" spans="3:147" ht="21" customHeight="1">
      <c r="C22" s="103" t="s">
        <v>30</v>
      </c>
      <c r="D22" s="441"/>
      <c r="E22" s="443"/>
      <c r="F22" s="442"/>
      <c r="G22" s="442"/>
      <c r="H22" s="442"/>
      <c r="I22" s="442"/>
      <c r="J22" s="442"/>
      <c r="K22" s="442"/>
      <c r="L22" s="442"/>
      <c r="M22" s="442"/>
      <c r="N22" s="442"/>
      <c r="O22" s="442"/>
      <c r="P22" s="442"/>
      <c r="Q22" s="442"/>
      <c r="R22" s="442"/>
      <c r="S22" s="442"/>
      <c r="T22" s="442"/>
      <c r="U22" s="442"/>
      <c r="V22" s="442"/>
      <c r="W22" s="442"/>
      <c r="X22" s="442"/>
      <c r="Y22" s="442"/>
      <c r="Z22" s="442"/>
      <c r="AA22" s="499"/>
      <c r="AB22" s="442"/>
      <c r="AC22" s="499"/>
      <c r="AD22" s="131"/>
      <c r="AE22" s="525"/>
      <c r="AF22" s="131"/>
      <c r="AG22" s="525"/>
      <c r="AH22" s="131"/>
      <c r="AI22" s="525"/>
      <c r="AJ22" s="146"/>
      <c r="AK22" s="525"/>
      <c r="AL22" s="146"/>
      <c r="AM22" s="525"/>
      <c r="AN22" s="131"/>
      <c r="AO22" s="525"/>
      <c r="AP22" s="131"/>
      <c r="AQ22" s="525"/>
      <c r="AR22" s="146"/>
      <c r="AS22" s="525"/>
      <c r="AT22" s="146"/>
      <c r="AU22" s="525"/>
      <c r="AV22" s="146"/>
      <c r="AW22" s="525"/>
      <c r="AX22" s="146"/>
      <c r="AY22" s="407" t="s">
        <v>90</v>
      </c>
      <c r="AZ22" s="977"/>
      <c r="BA22" s="977"/>
      <c r="BB22" s="977"/>
      <c r="BC22" s="977"/>
      <c r="BD22" s="977"/>
      <c r="BE22" s="977"/>
      <c r="BF22" s="977"/>
      <c r="BG22" s="977"/>
      <c r="BH22" s="977"/>
      <c r="BI22" s="977"/>
      <c r="BJ22" s="977"/>
      <c r="BK22" s="977"/>
      <c r="BL22" s="977"/>
      <c r="BM22" s="977"/>
      <c r="BN22" s="977"/>
      <c r="BO22" s="977"/>
      <c r="BP22" s="977"/>
      <c r="BQ22" s="977"/>
      <c r="BR22" s="977"/>
      <c r="BS22" s="977"/>
      <c r="BT22" s="977"/>
      <c r="BU22" s="977"/>
      <c r="BV22" s="977"/>
      <c r="BW22" s="977"/>
      <c r="BX22" s="977"/>
      <c r="BY22" s="977"/>
      <c r="BZ22" s="977"/>
      <c r="CA22" s="977"/>
      <c r="CB22" s="977"/>
      <c r="CC22" s="977"/>
      <c r="CD22" s="977"/>
      <c r="CE22" s="977"/>
      <c r="CF22" s="977"/>
      <c r="CG22" s="977"/>
      <c r="CH22" s="977"/>
      <c r="CI22" s="977"/>
      <c r="CJ22" s="977"/>
      <c r="CK22" s="977"/>
      <c r="CL22" s="977"/>
      <c r="CM22" s="977"/>
      <c r="CN22" s="977"/>
      <c r="CO22" s="977"/>
      <c r="CP22" s="977"/>
      <c r="CQ22" s="977"/>
      <c r="CR22" s="977"/>
      <c r="CS22" s="977"/>
      <c r="CT22" s="407" t="s">
        <v>90</v>
      </c>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4"/>
      <c r="EB22" s="324"/>
      <c r="EC22" s="324"/>
      <c r="ED22" s="324"/>
      <c r="EE22" s="324"/>
      <c r="EF22" s="324"/>
      <c r="EG22" s="324"/>
      <c r="EH22" s="324"/>
      <c r="EI22" s="324"/>
      <c r="EJ22" s="324"/>
      <c r="EK22" s="324"/>
      <c r="EL22" s="324"/>
      <c r="EM22" s="324"/>
      <c r="EN22" s="324"/>
      <c r="EO22" s="324"/>
      <c r="EP22" s="324"/>
      <c r="EQ22" s="324"/>
    </row>
    <row r="23" spans="3:147" ht="15.75" customHeight="1">
      <c r="C23" s="250" t="s">
        <v>62</v>
      </c>
      <c r="D23" s="1049" t="s">
        <v>291</v>
      </c>
      <c r="E23" s="1049"/>
      <c r="F23" s="1049"/>
      <c r="G23" s="1049"/>
      <c r="H23" s="1049"/>
      <c r="I23" s="1049"/>
      <c r="J23" s="1049"/>
      <c r="K23" s="1049"/>
      <c r="L23" s="1049"/>
      <c r="M23" s="1049"/>
      <c r="N23" s="1049"/>
      <c r="O23" s="1049"/>
      <c r="P23" s="1049"/>
      <c r="Q23" s="1049"/>
      <c r="R23" s="1049"/>
      <c r="S23" s="1049"/>
      <c r="T23" s="1049"/>
      <c r="U23" s="1049"/>
      <c r="V23" s="1049"/>
      <c r="W23" s="1049"/>
      <c r="X23" s="1049"/>
      <c r="Y23" s="1049"/>
      <c r="Z23" s="1049"/>
      <c r="AA23" s="1049"/>
      <c r="AB23" s="1049"/>
      <c r="AC23" s="1049"/>
      <c r="AD23" s="1049"/>
      <c r="AE23" s="1049"/>
      <c r="AF23" s="1049"/>
      <c r="AG23" s="1049"/>
      <c r="AH23" s="1049"/>
      <c r="AI23" s="1049"/>
      <c r="AJ23" s="1049"/>
      <c r="AK23" s="1049"/>
      <c r="AL23" s="1049"/>
      <c r="AM23" s="1049"/>
      <c r="AN23" s="1049"/>
      <c r="AO23" s="1049"/>
      <c r="AP23" s="1049"/>
      <c r="AQ23" s="1049"/>
      <c r="AR23" s="1067"/>
      <c r="AS23" s="1067"/>
      <c r="AT23" s="1067"/>
      <c r="AU23" s="1067"/>
      <c r="AV23" s="1067"/>
      <c r="AW23" s="1067"/>
      <c r="AX23" s="241"/>
      <c r="AY23" s="70" t="s">
        <v>24</v>
      </c>
      <c r="AZ23" s="70" t="s">
        <v>25</v>
      </c>
      <c r="BA23" s="70" t="s">
        <v>26</v>
      </c>
      <c r="BB23" s="840">
        <v>2000</v>
      </c>
      <c r="BC23" s="840"/>
      <c r="BD23" s="840">
        <v>2001</v>
      </c>
      <c r="BE23" s="840"/>
      <c r="BF23" s="840">
        <v>2002</v>
      </c>
      <c r="BG23" s="840"/>
      <c r="BH23" s="840">
        <v>2003</v>
      </c>
      <c r="BI23" s="840"/>
      <c r="BJ23" s="840">
        <v>2004</v>
      </c>
      <c r="BK23" s="840"/>
      <c r="BL23" s="840">
        <v>2005</v>
      </c>
      <c r="BM23" s="840"/>
      <c r="BN23" s="840">
        <v>2006</v>
      </c>
      <c r="BO23" s="840"/>
      <c r="BP23" s="840">
        <v>2007</v>
      </c>
      <c r="BQ23" s="840"/>
      <c r="BR23" s="840">
        <v>2008</v>
      </c>
      <c r="BS23" s="840"/>
      <c r="BT23" s="840">
        <v>2009</v>
      </c>
      <c r="BU23" s="840"/>
      <c r="BV23" s="840">
        <v>2010</v>
      </c>
      <c r="BW23" s="840"/>
      <c r="BX23" s="840">
        <v>2011</v>
      </c>
      <c r="BY23" s="840"/>
      <c r="BZ23" s="840">
        <v>2012</v>
      </c>
      <c r="CA23" s="840"/>
      <c r="CB23" s="840">
        <v>2013</v>
      </c>
      <c r="CC23" s="840"/>
      <c r="CD23" s="840">
        <v>2014</v>
      </c>
      <c r="CE23" s="840"/>
      <c r="CF23" s="840">
        <v>2015</v>
      </c>
      <c r="CG23" s="840"/>
      <c r="CH23" s="840">
        <v>2016</v>
      </c>
      <c r="CI23" s="840"/>
      <c r="CJ23" s="840">
        <v>2017</v>
      </c>
      <c r="CK23" s="840"/>
      <c r="CL23" s="840">
        <v>2018</v>
      </c>
      <c r="CM23" s="840"/>
      <c r="CN23" s="840">
        <v>2019</v>
      </c>
      <c r="CO23" s="840"/>
      <c r="CP23" s="840">
        <v>2020</v>
      </c>
      <c r="CQ23" s="840"/>
      <c r="CR23" s="840">
        <v>2021</v>
      </c>
      <c r="CS23" s="978"/>
      <c r="CT23" s="70" t="s">
        <v>24</v>
      </c>
      <c r="CU23" s="70" t="s">
        <v>25</v>
      </c>
      <c r="CV23" s="70" t="s">
        <v>26</v>
      </c>
      <c r="CW23" s="838">
        <v>2000</v>
      </c>
      <c r="CX23" s="839"/>
      <c r="CY23" s="840">
        <v>2001</v>
      </c>
      <c r="CZ23" s="841"/>
      <c r="DA23" s="840">
        <v>2002</v>
      </c>
      <c r="DB23" s="841"/>
      <c r="DC23" s="840">
        <v>2003</v>
      </c>
      <c r="DD23" s="841"/>
      <c r="DE23" s="840">
        <v>2004</v>
      </c>
      <c r="DF23" s="841"/>
      <c r="DG23" s="840">
        <v>2005</v>
      </c>
      <c r="DH23" s="841"/>
      <c r="DI23" s="840">
        <v>2006</v>
      </c>
      <c r="DJ23" s="841"/>
      <c r="DK23" s="840">
        <v>2007</v>
      </c>
      <c r="DL23" s="841"/>
      <c r="DM23" s="840">
        <v>2008</v>
      </c>
      <c r="DN23" s="841"/>
      <c r="DO23" s="840">
        <v>2009</v>
      </c>
      <c r="DP23" s="841"/>
      <c r="DQ23" s="840">
        <v>2010</v>
      </c>
      <c r="DR23" s="841"/>
      <c r="DS23" s="840">
        <v>2011</v>
      </c>
      <c r="DT23" s="840"/>
      <c r="DU23" s="840">
        <v>2012</v>
      </c>
      <c r="DV23" s="841"/>
      <c r="DW23" s="840">
        <v>2013</v>
      </c>
      <c r="DX23" s="841"/>
      <c r="DY23" s="840">
        <v>2014</v>
      </c>
      <c r="DZ23" s="840"/>
      <c r="EA23" s="840">
        <v>2015</v>
      </c>
      <c r="EB23" s="841"/>
      <c r="EC23" s="840">
        <v>2016</v>
      </c>
      <c r="ED23" s="840"/>
      <c r="EE23" s="840">
        <v>2017</v>
      </c>
      <c r="EF23" s="841"/>
      <c r="EG23" s="838">
        <v>2018</v>
      </c>
      <c r="EH23" s="838"/>
      <c r="EI23" s="838">
        <v>2019</v>
      </c>
      <c r="EJ23" s="839"/>
      <c r="EK23" s="838">
        <v>2020</v>
      </c>
      <c r="EL23" s="838"/>
      <c r="EM23" s="838">
        <v>2021</v>
      </c>
      <c r="EN23" s="621"/>
      <c r="EO23" s="134"/>
      <c r="EP23" s="621"/>
      <c r="EQ23" s="134"/>
    </row>
    <row r="24" spans="3:147" ht="13.5" customHeight="1">
      <c r="C24" s="250" t="s">
        <v>62</v>
      </c>
      <c r="D24" s="1047" t="s">
        <v>143</v>
      </c>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85"/>
      <c r="AS24" s="1085"/>
      <c r="AT24" s="1085"/>
      <c r="AU24" s="1085"/>
      <c r="AV24" s="1085"/>
      <c r="AW24" s="1085"/>
      <c r="AX24" s="241"/>
      <c r="AY24" s="70">
        <v>2</v>
      </c>
      <c r="AZ24" s="70" t="s">
        <v>306</v>
      </c>
      <c r="BA24" s="279" t="s">
        <v>27</v>
      </c>
      <c r="BB24" s="979" t="str">
        <f>IF(F10="","N/A",IF(F14="","N/A",IF(F10&lt;F14,"&lt;&gt;","ok")))</f>
        <v>N/A</v>
      </c>
      <c r="BC24" s="979"/>
      <c r="BD24" s="979" t="str">
        <f>IF(H10="","N/A",IF(H14="","N/A",IF(H10&lt;H14,"&lt;&gt;","ok")))</f>
        <v>N/A</v>
      </c>
      <c r="BE24" s="979"/>
      <c r="BF24" s="979" t="str">
        <f>IF(J10="","N/A",IF(J14="","N/A",IF(J10&lt;J14,"&lt;&gt;","ok")))</f>
        <v>N/A</v>
      </c>
      <c r="BG24" s="979"/>
      <c r="BH24" s="979" t="str">
        <f>IF(L10="","N/A",IF(L14="","N/A",IF(L10&lt;L14,"&lt;&gt;","ok")))</f>
        <v>N/A</v>
      </c>
      <c r="BI24" s="979"/>
      <c r="BJ24" s="979" t="str">
        <f>IF(N10="","N/A",IF(N14="","N/A",IF(N10&lt;N14,"&lt;&gt;","ok")))</f>
        <v>N/A</v>
      </c>
      <c r="BK24" s="979"/>
      <c r="BL24" s="979" t="str">
        <f>IF(P10="","N/A",IF(P14="","N/A",IF(P10&lt;P14,"&lt;&gt;","ok")))</f>
        <v>N/A</v>
      </c>
      <c r="BM24" s="979"/>
      <c r="BN24" s="979" t="str">
        <f>IF(R10="","N/A",IF(R14="","N/A",IF(R10&lt;R14,"&lt;&gt;","ok")))</f>
        <v>N/A</v>
      </c>
      <c r="BO24" s="979"/>
      <c r="BP24" s="979" t="str">
        <f>IF(T10="","N/A",IF(T14="","N/A",IF(T10&lt;T14,"&lt;&gt;","ok")))</f>
        <v>N/A</v>
      </c>
      <c r="BQ24" s="979"/>
      <c r="BR24" s="979" t="str">
        <f>IF(V10="","N/A",IF(V14="","N/A",IF(V10&lt;V14,"&lt;&gt;","ok")))</f>
        <v>N/A</v>
      </c>
      <c r="BS24" s="979"/>
      <c r="BT24" s="979" t="str">
        <f>IF(X10="","N/A",IF(X14="","N/A",IF(X10&lt;X14,"&lt;&gt;","ok")))</f>
        <v>N/A</v>
      </c>
      <c r="BU24" s="979"/>
      <c r="BV24" s="979" t="str">
        <f>IF(Z10="","N/A",IF(Z14="","N/A",IF(Z10&lt;Z14,"&lt;&gt;","ok")))</f>
        <v>ok</v>
      </c>
      <c r="BW24" s="979"/>
      <c r="BX24" s="979" t="str">
        <f>IF(AB10="","N/A",IF(AB14="","N/A",IF(AB10&lt;AB14,"&lt;&gt;","ok")))</f>
        <v>ok</v>
      </c>
      <c r="BY24" s="980"/>
      <c r="BZ24" s="980" t="str">
        <f>IF(AD10="","N/A",IF(AD14="","N/A",IF(AD10&lt;AD14,"&lt;&gt;","ok")))</f>
        <v>ok</v>
      </c>
      <c r="CA24" s="980"/>
      <c r="CB24" s="980" t="str">
        <f>IF(AF10="","N/A",IF(AF14="","N/A",IF(AF10&lt;AF14,"&lt;&gt;","ok")))</f>
        <v>ok</v>
      </c>
      <c r="CC24" s="980"/>
      <c r="CD24" s="980" t="str">
        <f>IF(AH10="","N/A",IF(AH14="","N/A",IF(AH10&lt;AH14,"&lt;&gt;","ok")))</f>
        <v>ok</v>
      </c>
      <c r="CE24" s="980"/>
      <c r="CF24" s="980" t="str">
        <f>IF(AJ10="","N/A",IF(AJ14="","N/A",IF(AJ10&lt;AJ14,"&lt;&gt;","ok")))</f>
        <v>ok</v>
      </c>
      <c r="CG24" s="980"/>
      <c r="CH24" s="980" t="str">
        <f>IF(AL10="","N/A",IF(AL14="","N/A",IF(AL10&lt;AL14,"&lt;&gt;","ok")))</f>
        <v>ok</v>
      </c>
      <c r="CI24" s="980"/>
      <c r="CJ24" s="980" t="str">
        <f>IF(AN10="","N/A",IF(AN14="","N/A",IF(AN10&lt;AN14,"&lt;&gt;","ok")))</f>
        <v>ok</v>
      </c>
      <c r="CK24" s="980"/>
      <c r="CL24" s="980" t="str">
        <f>IF(AP10="","N/A",IF(AP14="","N/A",IF(AP10&lt;AP14,"&lt;&gt;","ok")))</f>
        <v>ok</v>
      </c>
      <c r="CM24" s="980"/>
      <c r="CN24" s="980" t="str">
        <f>IF(AR10="","N/A",IF(AR14="","N/A",IF(AR10&lt;AR14,"&lt;&gt;","ok")))</f>
        <v>ok</v>
      </c>
      <c r="CO24" s="980"/>
      <c r="CP24" s="980" t="str">
        <f>IF(AT10="","N/A",IF(AT14="","N/A",IF(AT10&lt;AT14,"&lt;&gt;","ok")))</f>
        <v>ok</v>
      </c>
      <c r="CQ24" s="980"/>
      <c r="CR24" s="980" t="str">
        <f>IF(AV10="","N/A",IF(AV14="","N/A",IF(AV10&lt;AV14,"&lt;&gt;","ok")))</f>
        <v>ok</v>
      </c>
      <c r="CS24" s="980"/>
      <c r="CT24" s="70">
        <v>2</v>
      </c>
      <c r="CU24" s="70" t="s">
        <v>306</v>
      </c>
      <c r="CV24" s="279" t="s">
        <v>27</v>
      </c>
      <c r="CW24" s="689" t="str">
        <f>IF(F10="","N/A",IF(F14="","N/A",IF(F10&lt;F14,"&lt;&gt;","ok")))</f>
        <v>N/A</v>
      </c>
      <c r="CX24" s="689"/>
      <c r="CY24" s="689" t="str">
        <f>IF(H10="","N/A",IF(H14="","N/A",IF(H10&lt;H14,"&lt;&gt;","ok")))</f>
        <v>N/A</v>
      </c>
      <c r="CZ24" s="689"/>
      <c r="DA24" s="689" t="str">
        <f>IF(J10="","N/A",IF(J14="","N/A",IF(J10&lt;J14,"&lt;&gt;","ok")))</f>
        <v>N/A</v>
      </c>
      <c r="DB24" s="689"/>
      <c r="DC24" s="689" t="str">
        <f>IF(L10="","N/A",IF(L14="","N/A",IF(L10&lt;L14,"&lt;&gt;","ok")))</f>
        <v>N/A</v>
      </c>
      <c r="DD24" s="689"/>
      <c r="DE24" s="689" t="str">
        <f>IF(N10="","N/A",IF(N14="","N/A",IF(N10&lt;N14,"&lt;&gt;","ok")))</f>
        <v>N/A</v>
      </c>
      <c r="DF24" s="689"/>
      <c r="DG24" s="689" t="str">
        <f>IF(P10="","N/A",IF(P14="","N/A",IF(P10&lt;P14,"&lt;&gt;","ok")))</f>
        <v>N/A</v>
      </c>
      <c r="DH24" s="689"/>
      <c r="DI24" s="689" t="str">
        <f>IF(R10="","N/A",IF(R14="","N/A",IF(R10&lt;R14,"&lt;&gt;","ok")))</f>
        <v>N/A</v>
      </c>
      <c r="DJ24" s="689"/>
      <c r="DK24" s="689" t="str">
        <f>IF(T10="","N/A",IF(T14="","N/A",IF(T10&lt;T14,"&lt;&gt;","ok")))</f>
        <v>N/A</v>
      </c>
      <c r="DL24" s="689"/>
      <c r="DM24" s="689" t="str">
        <f>IF(V10="","N/A",IF(V14="","N/A",IF(V10&lt;V14,"&lt;&gt;","ok")))</f>
        <v>N/A</v>
      </c>
      <c r="DN24" s="689"/>
      <c r="DO24" s="689" t="str">
        <f>IF(X10="","N/A",IF(X14="","N/A",IF(X10&lt;X14,"&lt;&gt;","ok")))</f>
        <v>N/A</v>
      </c>
      <c r="DP24" s="689"/>
      <c r="DQ24" s="689" t="str">
        <f>IF(Z10="","N/A",IF(Z14="","N/A",IF(Z10&lt;Z14,"&lt;&gt;","ok")))</f>
        <v>ok</v>
      </c>
      <c r="DR24" s="689"/>
      <c r="DS24" s="689" t="str">
        <f>IF(AB10="","N/A",IF(AB14="","N/A",IF(AB10&lt;AB14,"&lt;&gt;","ok")))</f>
        <v>ok</v>
      </c>
      <c r="DT24" s="372"/>
      <c r="DU24" s="372" t="str">
        <f>IF(AD10="","N/A",IF(AD14="","N/A",IF(AD10&lt;AD14,"&lt;&gt;","ok")))</f>
        <v>ok</v>
      </c>
      <c r="DV24" s="372"/>
      <c r="DW24" s="372" t="str">
        <f>IF(AF10="","N/A",IF(AF14="","N/A",IF(AF10&lt;AF14,"&lt;&gt;","ok")))</f>
        <v>ok</v>
      </c>
      <c r="DX24" s="372"/>
      <c r="DY24" s="372" t="str">
        <f>IF(AH10="","N/A",IF(AH14="","N/A",IF(AH10&lt;AH14,"&lt;&gt;","ok")))</f>
        <v>ok</v>
      </c>
      <c r="DZ24" s="372"/>
      <c r="EA24" s="372" t="str">
        <f>IF(AJ10="","N/A",IF(AJ14="","N/A",IF(AJ10&lt;AJ14,"&lt;&gt;","ok")))</f>
        <v>ok</v>
      </c>
      <c r="EB24" s="372"/>
      <c r="EC24" s="372" t="str">
        <f>IF(AL10="","N/A",IF(AL14="","N/A",IF(AL10&lt;AL14,"&lt;&gt;","ok")))</f>
        <v>ok</v>
      </c>
      <c r="ED24" s="372"/>
      <c r="EE24" s="372" t="str">
        <f>IF(AN10="","N/A",IF(AN14="","N/A",IF(AN10&lt;AN14,"&lt;&gt;","ok")))</f>
        <v>ok</v>
      </c>
      <c r="EF24" s="372"/>
      <c r="EG24" s="372" t="str">
        <f>IF(AP10="","N/A",IF(AP14="","N/A",IF(AP10&lt;AP14,"&lt;&gt;","ok")))</f>
        <v>ok</v>
      </c>
      <c r="EH24" s="372"/>
      <c r="EI24" s="372" t="str">
        <f>IF(AR10="","N/A",IF(AR14="","N/A",IF(AR10&lt;AR14,"&lt;&gt;","ok")))</f>
        <v>ok</v>
      </c>
      <c r="EJ24" s="372"/>
      <c r="EK24" s="372" t="str">
        <f>IF(AT10="","N/A",IF(AT14="","N/A",IF(AT10&lt;AT14,"&lt;&gt;","ok")))</f>
        <v>ok</v>
      </c>
      <c r="EL24" s="372"/>
      <c r="EM24" s="372" t="str">
        <f>IF(AV10="","N/A",IF(AV14="","N/A",IF(AV10&lt;AV14,"&lt;&gt;","ok")))</f>
        <v>ok</v>
      </c>
      <c r="EN24" s="372"/>
      <c r="EO24" s="372"/>
      <c r="EP24" s="372"/>
      <c r="EQ24" s="372"/>
    </row>
    <row r="25" spans="3:158" ht="18.75" customHeight="1">
      <c r="C25" s="250" t="s">
        <v>62</v>
      </c>
      <c r="D25" s="1046" t="s">
        <v>265</v>
      </c>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221">
        <v>5</v>
      </c>
      <c r="AZ25" s="323" t="s">
        <v>307</v>
      </c>
      <c r="BA25" s="279" t="s">
        <v>27</v>
      </c>
      <c r="BB25" s="981">
        <f>F14</f>
        <v>0</v>
      </c>
      <c r="BC25" s="981"/>
      <c r="BD25" s="981">
        <f>H14</f>
        <v>0</v>
      </c>
      <c r="BE25" s="981"/>
      <c r="BF25" s="981">
        <f>J14</f>
        <v>0</v>
      </c>
      <c r="BG25" s="981"/>
      <c r="BH25" s="981">
        <f>L14</f>
        <v>0</v>
      </c>
      <c r="BI25" s="981"/>
      <c r="BJ25" s="981">
        <f>N14</f>
        <v>0</v>
      </c>
      <c r="BK25" s="981"/>
      <c r="BL25" s="981">
        <f>P14</f>
        <v>0</v>
      </c>
      <c r="BM25" s="981"/>
      <c r="BN25" s="981">
        <f>R14</f>
        <v>0</v>
      </c>
      <c r="BO25" s="981"/>
      <c r="BP25" s="981">
        <f>T14</f>
        <v>0</v>
      </c>
      <c r="BQ25" s="981"/>
      <c r="BR25" s="981">
        <f>V14</f>
        <v>0</v>
      </c>
      <c r="BS25" s="981"/>
      <c r="BT25" s="981">
        <f>X14</f>
        <v>0</v>
      </c>
      <c r="BU25" s="981"/>
      <c r="BV25" s="981">
        <f>Z14</f>
        <v>243</v>
      </c>
      <c r="BW25" s="981"/>
      <c r="BX25" s="982">
        <f>AB14</f>
        <v>246</v>
      </c>
      <c r="BY25" s="983"/>
      <c r="BZ25" s="984">
        <f>AD14</f>
        <v>172.505</v>
      </c>
      <c r="CA25" s="984"/>
      <c r="CB25" s="984">
        <f>AF14</f>
        <v>174.254</v>
      </c>
      <c r="CC25" s="984"/>
      <c r="CD25" s="984">
        <f>AH14</f>
        <v>194.532</v>
      </c>
      <c r="CE25" s="984"/>
      <c r="CF25" s="984">
        <f>AJ14</f>
        <v>220.767</v>
      </c>
      <c r="CG25" s="984"/>
      <c r="CH25" s="984">
        <f>AL14</f>
        <v>204.281</v>
      </c>
      <c r="CI25" s="984"/>
      <c r="CJ25" s="984">
        <f>AN14</f>
        <v>200</v>
      </c>
      <c r="CK25" s="984"/>
      <c r="CL25" s="984">
        <f>AP14</f>
        <v>336</v>
      </c>
      <c r="CM25" s="984"/>
      <c r="CN25" s="984">
        <f>AR14</f>
        <v>386</v>
      </c>
      <c r="CO25" s="984"/>
      <c r="CP25" s="984">
        <f>AT14</f>
        <v>389</v>
      </c>
      <c r="CQ25" s="984"/>
      <c r="CR25" s="984">
        <f>AV14</f>
        <v>391.5</v>
      </c>
      <c r="CS25" s="984"/>
      <c r="CT25" s="221">
        <v>5</v>
      </c>
      <c r="CU25" s="323" t="s">
        <v>307</v>
      </c>
      <c r="CV25" s="279" t="s">
        <v>27</v>
      </c>
      <c r="CW25" s="685">
        <f>F14</f>
        <v>0</v>
      </c>
      <c r="CX25" s="685"/>
      <c r="CY25" s="685">
        <f>H14</f>
        <v>0</v>
      </c>
      <c r="CZ25" s="685"/>
      <c r="DA25" s="685">
        <f>J14</f>
        <v>0</v>
      </c>
      <c r="DB25" s="685"/>
      <c r="DC25" s="685">
        <f>L14</f>
        <v>0</v>
      </c>
      <c r="DD25" s="685"/>
      <c r="DE25" s="685">
        <f>N14</f>
        <v>0</v>
      </c>
      <c r="DF25" s="685"/>
      <c r="DG25" s="685">
        <f>P14</f>
        <v>0</v>
      </c>
      <c r="DH25" s="685"/>
      <c r="DI25" s="685">
        <f>R14</f>
        <v>0</v>
      </c>
      <c r="DJ25" s="685"/>
      <c r="DK25" s="685">
        <f>T14</f>
        <v>0</v>
      </c>
      <c r="DL25" s="685"/>
      <c r="DM25" s="685">
        <f>V14</f>
        <v>0</v>
      </c>
      <c r="DN25" s="685"/>
      <c r="DO25" s="685">
        <f>X14</f>
        <v>0</v>
      </c>
      <c r="DP25" s="685"/>
      <c r="DQ25" s="685">
        <f>Z14</f>
        <v>243</v>
      </c>
      <c r="DR25" s="685"/>
      <c r="DS25" s="690">
        <f>AB14</f>
        <v>246</v>
      </c>
      <c r="DT25" s="688"/>
      <c r="DU25" s="691">
        <f>AD14</f>
        <v>172.505</v>
      </c>
      <c r="DV25" s="691"/>
      <c r="DW25" s="691">
        <f>AF14</f>
        <v>174.254</v>
      </c>
      <c r="DX25" s="691"/>
      <c r="DY25" s="691">
        <f>AH14</f>
        <v>194.532</v>
      </c>
      <c r="DZ25" s="691"/>
      <c r="EA25" s="691">
        <f>AJ14</f>
        <v>220.767</v>
      </c>
      <c r="EB25" s="691"/>
      <c r="EC25" s="691">
        <f>AL14</f>
        <v>204.281</v>
      </c>
      <c r="ED25" s="691"/>
      <c r="EE25" s="691">
        <f>AN14</f>
        <v>200</v>
      </c>
      <c r="EF25" s="691"/>
      <c r="EG25" s="691">
        <f>AP14</f>
        <v>336</v>
      </c>
      <c r="EH25" s="691"/>
      <c r="EI25" s="691">
        <f>AR14</f>
        <v>386</v>
      </c>
      <c r="EJ25" s="691"/>
      <c r="EK25" s="691">
        <f>AT14</f>
        <v>389</v>
      </c>
      <c r="EL25" s="691"/>
      <c r="EM25" s="691">
        <f>AV14</f>
        <v>391.5</v>
      </c>
      <c r="EN25" s="691"/>
      <c r="EO25" s="691"/>
      <c r="EP25" s="691"/>
      <c r="EQ25" s="691"/>
      <c r="ER25" s="2"/>
      <c r="ES25" s="2"/>
      <c r="ET25" s="2"/>
      <c r="EU25" s="2"/>
      <c r="EV25" s="2"/>
      <c r="EW25" s="2"/>
      <c r="EX25" s="2"/>
      <c r="EY25" s="2"/>
      <c r="EZ25" s="2"/>
      <c r="FA25" s="2"/>
      <c r="FB25" s="2"/>
    </row>
    <row r="26" spans="3:147" ht="10.5" customHeight="1">
      <c r="C26" s="250"/>
      <c r="D26" s="1058"/>
      <c r="E26" s="1058"/>
      <c r="F26" s="1058"/>
      <c r="G26" s="1058"/>
      <c r="H26" s="1058"/>
      <c r="I26" s="1058"/>
      <c r="J26" s="1058"/>
      <c r="K26" s="1058"/>
      <c r="L26" s="1058"/>
      <c r="M26" s="1058"/>
      <c r="N26" s="1058"/>
      <c r="O26" s="1058"/>
      <c r="P26" s="1058"/>
      <c r="Q26" s="1058"/>
      <c r="R26" s="1058"/>
      <c r="S26" s="1058"/>
      <c r="T26" s="1058"/>
      <c r="U26" s="1058"/>
      <c r="V26" s="1058"/>
      <c r="W26" s="1058"/>
      <c r="X26" s="1058"/>
      <c r="Y26" s="1058"/>
      <c r="Z26" s="1058"/>
      <c r="AA26" s="1058"/>
      <c r="AB26" s="1058"/>
      <c r="AC26" s="1058"/>
      <c r="AD26" s="1058"/>
      <c r="AE26" s="1058"/>
      <c r="AF26" s="1058"/>
      <c r="AG26" s="1058"/>
      <c r="AH26" s="1058"/>
      <c r="AI26" s="1058"/>
      <c r="AJ26" s="1058"/>
      <c r="AK26" s="1058"/>
      <c r="AL26" s="1058"/>
      <c r="AM26" s="1058"/>
      <c r="AN26" s="1058"/>
      <c r="AO26" s="1058"/>
      <c r="AP26" s="1058"/>
      <c r="AQ26" s="1058"/>
      <c r="AR26" s="1101"/>
      <c r="AS26" s="1101"/>
      <c r="AT26" s="1101"/>
      <c r="AU26" s="1101"/>
      <c r="AV26" s="1101"/>
      <c r="AW26" s="1101"/>
      <c r="AX26" s="241"/>
      <c r="AY26" s="400">
        <v>14</v>
      </c>
      <c r="AZ26" s="401" t="s">
        <v>331</v>
      </c>
      <c r="BA26" s="279" t="s">
        <v>27</v>
      </c>
      <c r="BB26" s="859">
        <f>F12+F13</f>
        <v>0</v>
      </c>
      <c r="BC26" s="859"/>
      <c r="BD26" s="859">
        <f>H12+H13</f>
        <v>0</v>
      </c>
      <c r="BE26" s="859"/>
      <c r="BF26" s="859">
        <f>J12+J13</f>
        <v>0</v>
      </c>
      <c r="BG26" s="859"/>
      <c r="BH26" s="859">
        <f>L12+L13</f>
        <v>0</v>
      </c>
      <c r="BI26" s="859"/>
      <c r="BJ26" s="859">
        <f>N12+N13</f>
        <v>0</v>
      </c>
      <c r="BK26" s="859"/>
      <c r="BL26" s="859">
        <f>P12+P13</f>
        <v>0</v>
      </c>
      <c r="BM26" s="859"/>
      <c r="BN26" s="859">
        <f>R12+R13</f>
        <v>0</v>
      </c>
      <c r="BO26" s="859"/>
      <c r="BP26" s="859">
        <f>T12+T13</f>
        <v>0</v>
      </c>
      <c r="BQ26" s="859"/>
      <c r="BR26" s="859">
        <f>V12+V13</f>
        <v>0</v>
      </c>
      <c r="BS26" s="859"/>
      <c r="BT26" s="859">
        <f>X12+X13</f>
        <v>0</v>
      </c>
      <c r="BU26" s="859"/>
      <c r="BV26" s="859">
        <f>Z12+Z13</f>
        <v>243</v>
      </c>
      <c r="BW26" s="859"/>
      <c r="BX26" s="859">
        <f>AB12+AB13</f>
        <v>246</v>
      </c>
      <c r="BY26" s="856"/>
      <c r="BZ26" s="856">
        <f>AD12+AD13</f>
        <v>172.505</v>
      </c>
      <c r="CA26" s="856"/>
      <c r="CB26" s="856">
        <f>AF12+AF13</f>
        <v>174.254</v>
      </c>
      <c r="CC26" s="856"/>
      <c r="CD26" s="856">
        <f>AH12+AH13</f>
        <v>194.532</v>
      </c>
      <c r="CE26" s="856"/>
      <c r="CF26" s="856">
        <f>AJ12+AJ13</f>
        <v>220.767</v>
      </c>
      <c r="CG26" s="856"/>
      <c r="CH26" s="856">
        <f>AL12+AL13</f>
        <v>204.281</v>
      </c>
      <c r="CI26" s="856"/>
      <c r="CJ26" s="856">
        <f>AN12+AN13</f>
        <v>200</v>
      </c>
      <c r="CK26" s="856"/>
      <c r="CL26" s="856">
        <f>AP12+AP13</f>
        <v>336</v>
      </c>
      <c r="CM26" s="856"/>
      <c r="CN26" s="856">
        <f>AR12+AR13</f>
        <v>386</v>
      </c>
      <c r="CO26" s="856"/>
      <c r="CP26" s="856">
        <f>AT12+AT13</f>
        <v>389</v>
      </c>
      <c r="CQ26" s="856"/>
      <c r="CR26" s="856">
        <f>AV12+AV13</f>
        <v>391.5</v>
      </c>
      <c r="CS26" s="856"/>
      <c r="CT26" s="400">
        <v>14</v>
      </c>
      <c r="CU26" s="401" t="s">
        <v>331</v>
      </c>
      <c r="CV26" s="279" t="s">
        <v>27</v>
      </c>
      <c r="CW26" s="670">
        <f>F12+F13</f>
        <v>0</v>
      </c>
      <c r="CX26" s="670"/>
      <c r="CY26" s="670">
        <f>H12+H13</f>
        <v>0</v>
      </c>
      <c r="CZ26" s="670"/>
      <c r="DA26" s="670">
        <f>J12+J13</f>
        <v>0</v>
      </c>
      <c r="DB26" s="670"/>
      <c r="DC26" s="670">
        <f>L12+L13</f>
        <v>0</v>
      </c>
      <c r="DD26" s="670"/>
      <c r="DE26" s="670">
        <f>N12+N13</f>
        <v>0</v>
      </c>
      <c r="DF26" s="670"/>
      <c r="DG26" s="670">
        <f>P12+P13</f>
        <v>0</v>
      </c>
      <c r="DH26" s="670"/>
      <c r="DI26" s="670">
        <f>R12+R13</f>
        <v>0</v>
      </c>
      <c r="DJ26" s="670"/>
      <c r="DK26" s="670">
        <f>T12+T13</f>
        <v>0</v>
      </c>
      <c r="DL26" s="670"/>
      <c r="DM26" s="670">
        <f>V12+V13</f>
        <v>0</v>
      </c>
      <c r="DN26" s="670"/>
      <c r="DO26" s="670">
        <f>X12+X13</f>
        <v>0</v>
      </c>
      <c r="DP26" s="670"/>
      <c r="DQ26" s="670">
        <f>Z12+Z13</f>
        <v>243</v>
      </c>
      <c r="DR26" s="670"/>
      <c r="DS26" s="670">
        <f>AB12+AB13</f>
        <v>246</v>
      </c>
      <c r="DT26" s="692"/>
      <c r="DU26" s="692">
        <f>AD12+AD13</f>
        <v>172.505</v>
      </c>
      <c r="DV26" s="692"/>
      <c r="DW26" s="692">
        <f>AF12+AF13</f>
        <v>174.254</v>
      </c>
      <c r="DX26" s="692"/>
      <c r="DY26" s="692">
        <f>AH12+AH13</f>
        <v>194.532</v>
      </c>
      <c r="DZ26" s="692"/>
      <c r="EA26" s="692">
        <f>AJ12+AJ13</f>
        <v>220.767</v>
      </c>
      <c r="EB26" s="692"/>
      <c r="EC26" s="692">
        <f>AL12+AL13</f>
        <v>204.281</v>
      </c>
      <c r="ED26" s="692"/>
      <c r="EE26" s="692">
        <f>AN12+AN13</f>
        <v>200</v>
      </c>
      <c r="EF26" s="692"/>
      <c r="EG26" s="692">
        <f>AP12+AP13</f>
        <v>336</v>
      </c>
      <c r="EH26" s="692"/>
      <c r="EI26" s="692">
        <f>AR12+AR13</f>
        <v>386</v>
      </c>
      <c r="EJ26" s="692"/>
      <c r="EK26" s="692">
        <f>AT12+AT13</f>
        <v>389</v>
      </c>
      <c r="EL26" s="692"/>
      <c r="EM26" s="692">
        <f>AV12+AV13</f>
        <v>391.5</v>
      </c>
      <c r="EN26" s="692"/>
      <c r="EO26" s="692"/>
      <c r="EP26" s="692"/>
      <c r="EQ26" s="692"/>
    </row>
    <row r="27" spans="51:149" ht="5.25" customHeight="1">
      <c r="AY27" s="382" t="s">
        <v>86</v>
      </c>
      <c r="AZ27" s="401" t="s">
        <v>308</v>
      </c>
      <c r="BA27" s="279" t="s">
        <v>27</v>
      </c>
      <c r="BB27" s="859" t="str">
        <f>IF((ISBLANK(F14)),"N/A",IF(ROUND(BB25,0)&lt;ROUND(BB26,0),"6&lt;14",IF(OR(ISBLANK(F12),ISBLANK(F13)),"N/A",IF(ROUND(BB25,0)=ROUND(BB26,0),"ok","&lt;&gt;"))))</f>
        <v>N/A</v>
      </c>
      <c r="BC27" s="859"/>
      <c r="BD27" s="859" t="str">
        <f>IF((ISBLANK(H14)),"N/A",IF(ROUND(BD25,0)&lt;ROUND(BD26,0),"6&lt;14",IF(OR(ISBLANK(H12),ISBLANK(H13)),"N/A",IF(ROUND(BD25,0)=ROUND(BD26,0),"ok","&lt;&gt;"))))</f>
        <v>N/A</v>
      </c>
      <c r="BE27" s="859"/>
      <c r="BF27" s="859" t="str">
        <f>IF((ISBLANK(J14)),"N/A",IF(ROUND(BF25,0)&lt;ROUND(BF26,0),"6&lt;14",IF(OR(ISBLANK(J12),ISBLANK(J13)),"N/A",IF(ROUND(BF25,0)=ROUND(BF26,0),"ok","&lt;&gt;"))))</f>
        <v>N/A</v>
      </c>
      <c r="BG27" s="859"/>
      <c r="BH27" s="859" t="str">
        <f>IF((ISBLANK(L14)),"N/A",IF(ROUND(BH25,0)&lt;ROUND(BH26,0),"6&lt;14",IF(OR(ISBLANK(L12),ISBLANK(L13)),"N/A",IF(ROUND(BH25,0)=ROUND(BH26,0),"ok","&lt;&gt;"))))</f>
        <v>N/A</v>
      </c>
      <c r="BI27" s="859"/>
      <c r="BJ27" s="859" t="str">
        <f>IF((ISBLANK(N14)),"N/A",IF(ROUND(BJ25,0)&lt;ROUND(BJ26,0),"6&lt;14",IF(OR(ISBLANK(N12),ISBLANK(N13)),"N/A",IF(ROUND(BJ25,0)=ROUND(BJ26,0),"ok","&lt;&gt;"))))</f>
        <v>N/A</v>
      </c>
      <c r="BK27" s="859"/>
      <c r="BL27" s="859" t="str">
        <f>IF((ISBLANK(P14)),"N/A",IF(ROUND(BL25,0)&lt;ROUND(BL26,0),"6&lt;14",IF(OR(ISBLANK(P12),ISBLANK(P13)),"N/A",IF(ROUND(BL25,0)=ROUND(BL26,0),"ok","&lt;&gt;"))))</f>
        <v>N/A</v>
      </c>
      <c r="BM27" s="859"/>
      <c r="BN27" s="859" t="str">
        <f>IF((ISBLANK(R14)),"N/A",IF(ROUND(BN25,0)&lt;ROUND(BN26,0),"6&lt;14",IF(OR(ISBLANK(R12),ISBLANK(R13)),"N/A",IF(ROUND(BN25,0)=ROUND(BN26,0),"ok","&lt;&gt;"))))</f>
        <v>N/A</v>
      </c>
      <c r="BO27" s="859"/>
      <c r="BP27" s="859" t="str">
        <f>IF((ISBLANK(T14)),"N/A",IF(ROUND(BP25,0)&lt;ROUND(BP26,0),"6&lt;14",IF(OR(ISBLANK(T12),ISBLANK(T13)),"N/A",IF(ROUND(BP25,0)=ROUND(BP26,0),"ok","&lt;&gt;"))))</f>
        <v>N/A</v>
      </c>
      <c r="BQ27" s="859"/>
      <c r="BR27" s="859" t="str">
        <f>IF((ISBLANK(V14)),"N/A",IF(ROUND(BR25,0)&lt;ROUND(BR26,0),"6&lt;14",IF(OR(ISBLANK(V12),ISBLANK(V13)),"N/A",IF(ROUND(BR25,0)=ROUND(BR26,0),"ok","&lt;&gt;"))))</f>
        <v>N/A</v>
      </c>
      <c r="BS27" s="859"/>
      <c r="BT27" s="859" t="str">
        <f>IF((ISBLANK(X14)),"N/A",IF(ROUND(BT25,0)&lt;ROUND(BT26,0),"6&lt;14",IF(OR(ISBLANK(X12),ISBLANK(X13)),"N/A",IF(ROUND(BT25,0)=ROUND(BT26,0),"ok","&lt;&gt;"))))</f>
        <v>N/A</v>
      </c>
      <c r="BU27" s="859"/>
      <c r="BV27" s="859" t="str">
        <f>IF((ISBLANK(Z14)),"N/A",IF(ROUND(BV25,0)&lt;ROUND(BV26,0),"6&lt;14",IF(OR(ISBLANK(Z12),ISBLANK(Z13)),"N/A",IF(ROUND(BV25,0)=ROUND(BV26,0),"ok","&lt;&gt;"))))</f>
        <v>N/A</v>
      </c>
      <c r="BW27" s="859"/>
      <c r="BX27" s="859" t="str">
        <f>IF((ISBLANK(AB14)),"N/A",IF(ROUND(BX25,0)&lt;ROUND(BX26,0),"6&lt;14",IF(OR(ISBLANK(AB12),ISBLANK(AB13)),"N/A",IF(ROUND(BX25,0)=ROUND(BX26,0),"ok","&lt;&gt;"))))</f>
        <v>N/A</v>
      </c>
      <c r="BY27" s="859"/>
      <c r="BZ27" s="859" t="str">
        <f>IF((ISBLANK(AD14)),"N/A",IF(ROUND(BZ25,0)&lt;ROUND(BZ26,0),"6&lt;14",IF(OR(ISBLANK(AD12),ISBLANK(AD13)),"N/A",IF(ROUND(BZ25,0)=ROUND(BZ26,0),"ok","&lt;&gt;"))))</f>
        <v>N/A</v>
      </c>
      <c r="CA27" s="859"/>
      <c r="CB27" s="859" t="str">
        <f>IF((ISBLANK(AF14)),"N/A",IF(ROUND(CB25,0)&lt;ROUND(CB26,0),"6&lt;14",IF(OR(ISBLANK(AF12),ISBLANK(AF13)),"N/A",IF(ROUND(CB25,0)=ROUND(CB26,0),"ok","&lt;&gt;"))))</f>
        <v>N/A</v>
      </c>
      <c r="CC27" s="859"/>
      <c r="CD27" s="859" t="str">
        <f>IF((ISBLANK(AH14)),"N/A",IF(ROUND(CD25,0)&lt;ROUND(CD26,0),"6&lt;14",IF(OR(ISBLANK(AH12),ISBLANK(AH13)),"N/A",IF(ROUND(CD25,0)=ROUND(CD26,0),"ok","&lt;&gt;"))))</f>
        <v>N/A</v>
      </c>
      <c r="CE27" s="859"/>
      <c r="CF27" s="859" t="str">
        <f>IF((ISBLANK(AJ14)),"N/A",IF(ROUND(CF25,0)&lt;ROUND(CF26,0),"6&lt;14",IF(OR(ISBLANK(AJ12),ISBLANK(AJ13)),"N/A",IF(ROUND(CF25,0)=ROUND(CF26,0),"ok","&lt;&gt;"))))</f>
        <v>N/A</v>
      </c>
      <c r="CG27" s="859"/>
      <c r="CH27" s="859" t="str">
        <f>IF((ISBLANK(AL14)),"N/A",IF(ROUND(CH25,0)&lt;ROUND(CH26,0),"6&lt;14",IF(OR(ISBLANK(AL12),ISBLANK(AL13)),"N/A",IF(ROUND(CH25,0)=ROUND(CH26,0),"ok","&lt;&gt;"))))</f>
        <v>N/A</v>
      </c>
      <c r="CI27" s="859"/>
      <c r="CJ27" s="859" t="str">
        <f>IF((ISBLANK(AN14)),"N/A",IF(ROUND(CJ25,0)&lt;ROUND(CJ26,0),"6&lt;14",IF(OR(ISBLANK(AN12),ISBLANK(AN13)),"N/A",IF(ROUND(CJ25,0)=ROUND(CJ26,0),"ok","&lt;&gt;"))))</f>
        <v>N/A</v>
      </c>
      <c r="CK27" s="859"/>
      <c r="CL27" s="859" t="str">
        <f>IF((ISBLANK(AP14)),"N/A",IF(ROUND(CL25,0)&lt;ROUND(CL26,0),"6&lt;14",IF(OR(ISBLANK(AP12),ISBLANK(AP13)),"N/A",IF(ROUND(CL25,0)=ROUND(CL26,0),"ok","&lt;&gt;"))))</f>
        <v>N/A</v>
      </c>
      <c r="CM27" s="859"/>
      <c r="CN27" s="859" t="str">
        <f>IF((ISBLANK(AR14)),"N/A",IF(ROUND(CN25,0)&lt;ROUND(CN26,0),"6&lt;14",IF(OR(ISBLANK(AR12),ISBLANK(AR13)),"N/A",IF(ROUND(CN25,0)=ROUND(CN26,0),"ok","&lt;&gt;"))))</f>
        <v>N/A</v>
      </c>
      <c r="CO27" s="859"/>
      <c r="CP27" s="859" t="str">
        <f>IF((ISBLANK(AT14)),"N/A",IF(ROUND(CP25,0)&lt;ROUND(CP26,0),"6&lt;14",IF(OR(ISBLANK(AT12),ISBLANK(AT13)),"N/A",IF(ROUND(CP25,0)=ROUND(CP26,0),"ok","&lt;&gt;"))))</f>
        <v>N/A</v>
      </c>
      <c r="CQ27" s="859"/>
      <c r="CR27" s="859" t="str">
        <f>IF((ISBLANK(AV14)),"N/A",IF(ROUND(CR25,0)&lt;ROUND(CR26,0),"6&lt;14",IF(OR(ISBLANK(AV12),ISBLANK(AV13)),"N/A",IF(ROUND(CR25,0)=ROUND(CR26,0),"ok","&lt;&gt;"))))</f>
        <v>N/A</v>
      </c>
      <c r="CS27" s="859"/>
      <c r="CT27" s="382" t="s">
        <v>86</v>
      </c>
      <c r="CU27" s="401" t="s">
        <v>308</v>
      </c>
      <c r="CV27" s="279" t="s">
        <v>27</v>
      </c>
      <c r="CW27" s="373" t="str">
        <f>IF((ISBLANK(F14)),"N/A",IF(ROUND(CW25,0)&lt;ROUND(CW26,0),"6&lt;14",IF(OR(ISBLANK(F12),ISBLANK(F13)),"N/A",IF(ROUND(CW25,0)=ROUND(CW26,0),"ok","&lt;&gt;"))))</f>
        <v>N/A</v>
      </c>
      <c r="CX27" s="373"/>
      <c r="CY27" s="373" t="str">
        <f>IF((ISBLANK(H14)),"N/A",IF(ROUND(CY25,0)&lt;ROUND(CY26,0),"6&lt;14",IF(OR(ISBLANK(H12),ISBLANK(H13)),"N/A",IF(ROUND(CY25,0)=ROUND(CY26,0),"ok","&lt;&gt;"))))</f>
        <v>N/A</v>
      </c>
      <c r="CZ27" s="373"/>
      <c r="DA27" s="373" t="str">
        <f>IF((ISBLANK(J14)),"N/A",IF(ROUND(DA25,0)&lt;ROUND(DA26,0),"6&lt;14",IF(OR(ISBLANK(J12),ISBLANK(J13)),"N/A",IF(ROUND(DA25,0)=ROUND(DA26,0),"ok","&lt;&gt;"))))</f>
        <v>N/A</v>
      </c>
      <c r="DB27" s="373"/>
      <c r="DC27" s="373" t="str">
        <f>IF((ISBLANK(L14)),"N/A",IF(ROUND(DC25,0)&lt;ROUND(DC26,0),"6&lt;14",IF(OR(ISBLANK(L12),ISBLANK(L13)),"N/A",IF(ROUND(DC25,0)=ROUND(DC26,0),"ok","&lt;&gt;"))))</f>
        <v>N/A</v>
      </c>
      <c r="DD27" s="373"/>
      <c r="DE27" s="373" t="str">
        <f>IF((ISBLANK(N14)),"N/A",IF(ROUND(DE25,0)&lt;ROUND(DE26,0),"6&lt;14",IF(OR(ISBLANK(N12),ISBLANK(N13)),"N/A",IF(ROUND(DE25,0)=ROUND(DE26,0),"ok","&lt;&gt;"))))</f>
        <v>N/A</v>
      </c>
      <c r="DF27" s="373"/>
      <c r="DG27" s="373" t="str">
        <f>IF((ISBLANK(P14)),"N/A",IF(ROUND(DG25,0)&lt;ROUND(DG26,0),"6&lt;14",IF(OR(ISBLANK(P12),ISBLANK(P13)),"N/A",IF(ROUND(DG25,0)=ROUND(DG26,0),"ok","&lt;&gt;"))))</f>
        <v>N/A</v>
      </c>
      <c r="DH27" s="373"/>
      <c r="DI27" s="373" t="str">
        <f>IF((ISBLANK(R14)),"N/A",IF(ROUND(DI25,0)&lt;ROUND(DI26,0),"6&lt;14",IF(OR(ISBLANK(R12),ISBLANK(R13)),"N/A",IF(ROUND(DI25,0)=ROUND(DI26,0),"ok","&lt;&gt;"))))</f>
        <v>N/A</v>
      </c>
      <c r="DJ27" s="373"/>
      <c r="DK27" s="373" t="str">
        <f>IF((ISBLANK(T14)),"N/A",IF(ROUND(DK25,0)&lt;ROUND(DK26,0),"6&lt;14",IF(OR(ISBLANK(T12),ISBLANK(T13)),"N/A",IF(ROUND(DK25,0)=ROUND(DK26,0),"ok","&lt;&gt;"))))</f>
        <v>N/A</v>
      </c>
      <c r="DL27" s="373"/>
      <c r="DM27" s="373" t="str">
        <f>IF((ISBLANK(V14)),"N/A",IF(ROUND(DM25,0)&lt;ROUND(DM26,0),"6&lt;14",IF(OR(ISBLANK(V12),ISBLANK(V13)),"N/A",IF(ROUND(DM25,0)=ROUND(DM26,0),"ok","&lt;&gt;"))))</f>
        <v>N/A</v>
      </c>
      <c r="DN27" s="373"/>
      <c r="DO27" s="373" t="str">
        <f>IF((ISBLANK(X14)),"N/A",IF(ROUND(DO25,0)&lt;ROUND(DO26,0),"6&lt;14",IF(OR(ISBLANK(X12),ISBLANK(X13)),"N/A",IF(ROUND(DO25,0)=ROUND(DO26,0),"ok","&lt;&gt;"))))</f>
        <v>N/A</v>
      </c>
      <c r="DP27" s="373"/>
      <c r="DQ27" s="373" t="str">
        <f>IF((ISBLANK(Z14)),"N/A",IF(ROUND(DQ25,0)&lt;ROUND(DQ26,0),"6&lt;14",IF(OR(ISBLANK(Z12),ISBLANK(Z13)),"N/A",IF(ROUND(DQ25,0)=ROUND(DQ26,0),"ok","&lt;&gt;"))))</f>
        <v>N/A</v>
      </c>
      <c r="DR27" s="373"/>
      <c r="DS27" s="373" t="str">
        <f>IF((ISBLANK(AB14)),"N/A",IF(ROUND(DS25,0)&lt;ROUND(DS26,0),"6&lt;14",IF(OR(ISBLANK(AB12),ISBLANK(AB13)),"N/A",IF(ROUND(DS25,0)=ROUND(DS26,0),"ok","&lt;&gt;"))))</f>
        <v>N/A</v>
      </c>
      <c r="DT27" s="373"/>
      <c r="DU27" s="373" t="str">
        <f>IF((ISBLANK(AD14)),"N/A",IF(ROUND(DU25,0)&lt;ROUND(DU26,0),"6&lt;14",IF(OR(ISBLANK(AD12),ISBLANK(AD13)),"N/A",IF(ROUND(DU25,0)=ROUND(DU26,0),"ok","&lt;&gt;"))))</f>
        <v>N/A</v>
      </c>
      <c r="DV27" s="373"/>
      <c r="DW27" s="373" t="str">
        <f>IF((ISBLANK(AF14)),"N/A",IF(ROUND(DW25,0)&lt;ROUND(DW26,0),"6&lt;14",IF(OR(ISBLANK(AF12),ISBLANK(AF13)),"N/A",IF(ROUND(DW25,0)=ROUND(DW26,0),"ok","&lt;&gt;"))))</f>
        <v>N/A</v>
      </c>
      <c r="DX27" s="373"/>
      <c r="DY27" s="373" t="str">
        <f>IF((ISBLANK(AH14)),"N/A",IF(ROUND(DY25,0)&lt;ROUND(DY26,0),"6&lt;14",IF(OR(ISBLANK(AH12),ISBLANK(AH13)),"N/A",IF(ROUND(DY25,0)=ROUND(DY26,0),"ok","&lt;&gt;"))))</f>
        <v>N/A</v>
      </c>
      <c r="DZ27" s="373"/>
      <c r="EA27" s="373" t="str">
        <f>IF((ISBLANK(AJ14)),"N/A",IF(ROUND(EA25,0)&lt;ROUND(EA26,0),"6&lt;14",IF(OR(ISBLANK(AJ12),ISBLANK(AJ13)),"N/A",IF(ROUND(EA25,0)=ROUND(EA26,0),"ok","&lt;&gt;"))))</f>
        <v>N/A</v>
      </c>
      <c r="EB27" s="373"/>
      <c r="EC27" s="373" t="str">
        <f>IF((ISBLANK(AL14)),"N/A",IF(ROUND(EC25,0)&lt;ROUND(EC26,0),"6&lt;14",IF(OR(ISBLANK(AL12),ISBLANK(AL13)),"N/A",IF(ROUND(EC25,0)=ROUND(EC26,0),"ok","&lt;&gt;"))))</f>
        <v>N/A</v>
      </c>
      <c r="ED27" s="373"/>
      <c r="EE27" s="373" t="str">
        <f>IF((ISBLANK(AN14)),"N/A",IF(ROUND(EE25,0)&lt;ROUND(EE26,0),"6&lt;14",IF(OR(ISBLANK(AN12),ISBLANK(AN13)),"N/A",IF(ROUND(EE25,0)=ROUND(EE26,0),"ok","&lt;&gt;"))))</f>
        <v>N/A</v>
      </c>
      <c r="EF27" s="373"/>
      <c r="EG27" s="373" t="str">
        <f>IF((ISBLANK(AP14)),"N/A",IF(ROUND(EG25,0)&lt;ROUND(EG26,0),"6&lt;14",IF(OR(ISBLANK(AP12),ISBLANK(AP13)),"N/A",IF(ROUND(EG25,0)=ROUND(EG26,0),"ok","&lt;&gt;"))))</f>
        <v>N/A</v>
      </c>
      <c r="EH27" s="373"/>
      <c r="EI27" s="373" t="str">
        <f>IF((ISBLANK(AR14)),"N/A",IF(ROUND(EI25,0)&lt;ROUND(EI26,0),"6&lt;14",IF(OR(ISBLANK(AR12),ISBLANK(AR13)),"N/A",IF(ROUND(EI25,0)=ROUND(EI26,0),"ok","&lt;&gt;"))))</f>
        <v>N/A</v>
      </c>
      <c r="EJ27" s="373"/>
      <c r="EK27" s="373" t="str">
        <f>IF((ISBLANK(AT14)),"N/A",IF(ROUND(EK25,0)&lt;ROUND(EK26,0),"6&lt;14",IF(OR(ISBLANK(AT12),ISBLANK(AT13)),"N/A",IF(ROUND(EK25,0)=ROUND(EK26,0),"ok","&lt;&gt;"))))</f>
        <v>N/A</v>
      </c>
      <c r="EL27" s="373"/>
      <c r="EM27" s="373" t="str">
        <f>IF((ISBLANK(AV14)),"N/A",IF(ROUND(EM25,0)&lt;ROUND(EM26,0),"6&lt;14",IF(OR(ISBLANK(AV12),ISBLANK(AV13)),"N/A",IF(ROUND(EM25,0)=ROUND(EM26,0),"ok","&lt;&gt;"))))</f>
        <v>N/A</v>
      </c>
      <c r="EN27" s="373"/>
      <c r="EO27" s="373"/>
      <c r="EP27" s="373"/>
      <c r="EQ27" s="373"/>
      <c r="ER27"/>
      <c r="ES27"/>
    </row>
    <row r="28" spans="2:256" ht="17.25" customHeight="1">
      <c r="B28" s="336">
        <v>2</v>
      </c>
      <c r="C28" s="84" t="s">
        <v>252</v>
      </c>
      <c r="D28" s="84"/>
      <c r="E28" s="84"/>
      <c r="F28" s="129"/>
      <c r="G28" s="139"/>
      <c r="H28" s="129"/>
      <c r="I28" s="139"/>
      <c r="J28" s="129"/>
      <c r="K28" s="139"/>
      <c r="L28" s="129"/>
      <c r="M28" s="139"/>
      <c r="N28" s="129"/>
      <c r="O28" s="139"/>
      <c r="P28" s="129"/>
      <c r="Q28" s="139"/>
      <c r="R28" s="129"/>
      <c r="S28" s="139"/>
      <c r="T28" s="129"/>
      <c r="U28" s="139"/>
      <c r="V28" s="129"/>
      <c r="W28" s="139"/>
      <c r="X28" s="129"/>
      <c r="Y28" s="139"/>
      <c r="Z28" s="129"/>
      <c r="AA28" s="523"/>
      <c r="AB28" s="129"/>
      <c r="AC28" s="523"/>
      <c r="AD28" s="129"/>
      <c r="AE28" s="523"/>
      <c r="AF28" s="129"/>
      <c r="AG28" s="523"/>
      <c r="AH28" s="129"/>
      <c r="AI28" s="523"/>
      <c r="AJ28" s="139"/>
      <c r="AK28" s="523"/>
      <c r="AL28" s="139"/>
      <c r="AM28" s="523"/>
      <c r="AN28" s="128"/>
      <c r="AO28" s="529"/>
      <c r="AP28" s="128"/>
      <c r="AQ28" s="529"/>
      <c r="AR28" s="145"/>
      <c r="AS28" s="529"/>
      <c r="AT28" s="145"/>
      <c r="AU28" s="529"/>
      <c r="AV28" s="145"/>
      <c r="AW28" s="529"/>
      <c r="AX28" s="145"/>
      <c r="AY28" s="400">
        <v>15</v>
      </c>
      <c r="AZ28" s="401" t="s">
        <v>105</v>
      </c>
      <c r="BA28" s="279" t="s">
        <v>27</v>
      </c>
      <c r="BB28" s="859">
        <f>(F15+F16+F17+F19+F21)</f>
        <v>0</v>
      </c>
      <c r="BC28" s="859"/>
      <c r="BD28" s="859">
        <f>(H15+H16+H17+H19+H21)</f>
        <v>0</v>
      </c>
      <c r="BE28" s="859"/>
      <c r="BF28" s="859">
        <f>(J15+J16+J17+J19+J21)</f>
        <v>0</v>
      </c>
      <c r="BG28" s="859"/>
      <c r="BH28" s="859">
        <f>(L15+L16+L17+L19+L21)</f>
        <v>0</v>
      </c>
      <c r="BI28" s="859"/>
      <c r="BJ28" s="859">
        <f>(N15+N16+N17+N19+N21)</f>
        <v>0</v>
      </c>
      <c r="BK28" s="859"/>
      <c r="BL28" s="859">
        <f>(P15+P16+P17+P19+P21)</f>
        <v>0</v>
      </c>
      <c r="BM28" s="859"/>
      <c r="BN28" s="859">
        <f>(R15+R16+R17+R19+R21)</f>
        <v>0</v>
      </c>
      <c r="BO28" s="859"/>
      <c r="BP28" s="859">
        <f>(T15+T16+T17+T19+T21)</f>
        <v>0</v>
      </c>
      <c r="BQ28" s="859"/>
      <c r="BR28" s="859">
        <f>(V15+V16+V17+V19+V21)</f>
        <v>0</v>
      </c>
      <c r="BS28" s="859"/>
      <c r="BT28" s="859">
        <f>(X15+X16+X17+X19+X21)</f>
        <v>0</v>
      </c>
      <c r="BU28" s="859"/>
      <c r="BV28" s="859">
        <f>(Z15+Z16+Z17+Z19+Z21)</f>
        <v>245.447</v>
      </c>
      <c r="BW28" s="859"/>
      <c r="BX28" s="859">
        <f>(AB15+AB16+AB17+AB19+AB21)</f>
        <v>246.0505</v>
      </c>
      <c r="BY28" s="859"/>
      <c r="BZ28" s="859">
        <f>(AD15+AD16+AD17+AD19+AD21)</f>
        <v>172.5164</v>
      </c>
      <c r="CA28" s="859"/>
      <c r="CB28" s="859">
        <f>(AF15+AF16+AF17+AF19+AF21)</f>
        <v>174.316</v>
      </c>
      <c r="CC28" s="859"/>
      <c r="CD28" s="859">
        <f>(AH15+AH16+AH17+AH19+AH21)</f>
        <v>194.56</v>
      </c>
      <c r="CE28" s="859"/>
      <c r="CF28" s="859">
        <f>(AJ15+AJ16+AJ17+AJ19+AJ21)</f>
        <v>220.791</v>
      </c>
      <c r="CG28" s="859"/>
      <c r="CH28" s="859">
        <f>(AL15+AL16+AL17+AL19+AL21)</f>
        <v>204.29299999999998</v>
      </c>
      <c r="CI28" s="859"/>
      <c r="CJ28" s="859">
        <f>(AN15+AN16+AN17+AN19+AN21)</f>
        <v>200.0205</v>
      </c>
      <c r="CK28" s="859"/>
      <c r="CL28" s="859">
        <f>(AP15+AP16+AP17+AP19+AP21)</f>
        <v>336.02099999999996</v>
      </c>
      <c r="CM28" s="859"/>
      <c r="CN28" s="859">
        <f>(AR15+AR16+AR17+AR19+AR21)</f>
        <v>386.00800000000004</v>
      </c>
      <c r="CO28" s="859"/>
      <c r="CP28" s="859">
        <f>(AT15+AT16+AT17+AT19+AT21)</f>
        <v>389.084</v>
      </c>
      <c r="CQ28" s="859"/>
      <c r="CR28" s="859">
        <f>(AV15+AV16+AV17+AV19+AV21)</f>
        <v>391.60299999999995</v>
      </c>
      <c r="CS28" s="859"/>
      <c r="CT28" s="400">
        <v>15</v>
      </c>
      <c r="CU28" s="401" t="s">
        <v>105</v>
      </c>
      <c r="CV28" s="279" t="s">
        <v>27</v>
      </c>
      <c r="CW28" s="373">
        <f>(F15+F16+F17+F19+F21)</f>
        <v>0</v>
      </c>
      <c r="CX28" s="373"/>
      <c r="CY28" s="373">
        <f>(H15+H16+H17+H19+H21)</f>
        <v>0</v>
      </c>
      <c r="CZ28" s="373"/>
      <c r="DA28" s="373">
        <f>(J15+J16+J17+J19+J21)</f>
        <v>0</v>
      </c>
      <c r="DB28" s="373"/>
      <c r="DC28" s="373">
        <f>(L15+L16+L17+L19+L21)</f>
        <v>0</v>
      </c>
      <c r="DD28" s="373"/>
      <c r="DE28" s="373">
        <f>(N15+N16+N17+N19+N21)</f>
        <v>0</v>
      </c>
      <c r="DF28" s="373"/>
      <c r="DG28" s="373">
        <f>(P15+P16+P17+P19+P21)</f>
        <v>0</v>
      </c>
      <c r="DH28" s="373"/>
      <c r="DI28" s="373">
        <f>(R15+R16+R17+R19+R21)</f>
        <v>0</v>
      </c>
      <c r="DJ28" s="373"/>
      <c r="DK28" s="373">
        <f>(T15+T16+T17+T19+T21)</f>
        <v>0</v>
      </c>
      <c r="DL28" s="373"/>
      <c r="DM28" s="373">
        <f>(V15+V16+V17+V19+V21)</f>
        <v>0</v>
      </c>
      <c r="DN28" s="373"/>
      <c r="DO28" s="373">
        <f>(X15+X16+X17+X19+X21)</f>
        <v>0</v>
      </c>
      <c r="DP28" s="373"/>
      <c r="DQ28" s="373">
        <f>(Z15+Z16+Z17+Z19+Z21)</f>
        <v>245.447</v>
      </c>
      <c r="DR28" s="373"/>
      <c r="DS28" s="373">
        <f>(AB15+AB16+AB17+AB19+AB21)</f>
        <v>246.0505</v>
      </c>
      <c r="DT28" s="373"/>
      <c r="DU28" s="373">
        <f>(AD15+AD16+AD17+AD19+AD21)</f>
        <v>172.5164</v>
      </c>
      <c r="DV28" s="373"/>
      <c r="DW28" s="373">
        <f>(AF15+AF16+AF17+AF19+AF21)</f>
        <v>174.316</v>
      </c>
      <c r="DX28" s="373"/>
      <c r="DY28" s="373">
        <f>(AH15+AH16+AH17+AH19+AH21)</f>
        <v>194.56</v>
      </c>
      <c r="DZ28" s="373"/>
      <c r="EA28" s="373">
        <f>(AJ15+AJ16+AJ17+AJ19+AJ21)</f>
        <v>220.791</v>
      </c>
      <c r="EB28" s="373"/>
      <c r="EC28" s="373">
        <f>(AL15+AL16+AL17+AL19+AL21)</f>
        <v>204.29299999999998</v>
      </c>
      <c r="ED28" s="373"/>
      <c r="EE28" s="373">
        <f>(AN15+AN16+AN17+AN19+AN21)</f>
        <v>200.0205</v>
      </c>
      <c r="EF28" s="373"/>
      <c r="EG28" s="373">
        <f>(AP15+AP16+AP17+AP19+AP21)</f>
        <v>336.02099999999996</v>
      </c>
      <c r="EH28" s="373"/>
      <c r="EI28" s="373">
        <f>(AR15+AR16+AR17+AR19+AR21)</f>
        <v>386.00800000000004</v>
      </c>
      <c r="EJ28" s="373"/>
      <c r="EK28" s="373">
        <f>(AT15+AT16+AT17+AT19+AT21)</f>
        <v>389.084</v>
      </c>
      <c r="EL28" s="373"/>
      <c r="EM28" s="373">
        <f>(AV15+AV16+AV17+AV19+AV21)</f>
        <v>391.60299999999995</v>
      </c>
      <c r="EN28" s="373"/>
      <c r="EO28" s="373"/>
      <c r="EP28" s="373"/>
      <c r="EQ28" s="373"/>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thickBot="1">
      <c r="C29" s="86"/>
      <c r="D29" s="86"/>
      <c r="E29" s="86"/>
      <c r="F29" s="125"/>
      <c r="G29" s="140"/>
      <c r="H29" s="125"/>
      <c r="I29" s="140"/>
      <c r="J29" s="125"/>
      <c r="K29" s="140"/>
      <c r="L29" s="125"/>
      <c r="M29" s="140"/>
      <c r="N29" s="125"/>
      <c r="O29" s="140"/>
      <c r="P29" s="125"/>
      <c r="Q29" s="140"/>
      <c r="R29" s="125"/>
      <c r="S29" s="140"/>
      <c r="T29" s="125"/>
      <c r="U29" s="140"/>
      <c r="V29" s="125"/>
      <c r="W29" s="140"/>
      <c r="X29" s="125"/>
      <c r="Y29" s="140"/>
      <c r="Z29" s="125"/>
      <c r="AA29" s="524"/>
      <c r="AB29" s="125"/>
      <c r="AC29" s="524"/>
      <c r="AD29" s="125"/>
      <c r="AE29" s="524"/>
      <c r="AF29" s="125"/>
      <c r="AG29" s="524"/>
      <c r="AH29" s="125"/>
      <c r="AI29" s="524"/>
      <c r="AJ29" s="140"/>
      <c r="AK29" s="524"/>
      <c r="AL29" s="140"/>
      <c r="AM29" s="524"/>
      <c r="AN29" s="131"/>
      <c r="AO29" s="525"/>
      <c r="AP29" s="131"/>
      <c r="AQ29" s="525"/>
      <c r="AR29" s="146"/>
      <c r="AS29" s="525"/>
      <c r="AT29" s="146"/>
      <c r="AU29" s="525"/>
      <c r="AV29" s="146"/>
      <c r="AW29" s="525"/>
      <c r="AX29" s="146"/>
      <c r="AY29" s="382" t="s">
        <v>86</v>
      </c>
      <c r="AZ29" s="401" t="s">
        <v>309</v>
      </c>
      <c r="BA29" s="975"/>
      <c r="BB29" s="859" t="str">
        <f>IF((ISBLANK(F14)),"N/A",IF(ROUND(BB25,0)&lt;ROUND(BB28,0),"5&lt;14",IF(OR(ISBLANK(F15),ISBLANK(F16),ISBLANK(F17),ISBLANK(F19),ISBLANK(F21)),"N/A",IF(ROUND(BB25,0)&gt;=ROUND(BB28,0),"ok","&lt;&gt;"))))</f>
        <v>N/A</v>
      </c>
      <c r="BC29" s="859"/>
      <c r="BD29" s="859" t="str">
        <f>IF((ISBLANK(H14)),"N/A",IF(ROUND(BD25,0)&lt;ROUND(AX27,0),"5&lt;14",IF(OR(ISBLANK(H15),ISBLANK(H16),ISBLANK(H17),ISBLANK(H19),ISBLANK(H21)),"N/A",IF(ROUND(BD25,0)&gt;=ROUND(BD28,0),"ok","&lt;&gt;"))))</f>
        <v>N/A</v>
      </c>
      <c r="BE29" s="859"/>
      <c r="BF29" s="859" t="str">
        <f>IF((ISBLANK(J14)),"N/A",IF(ROUND(BF25,0)&lt;ROUND(AZ28,0),"5&lt;14",IF(OR(ISBLANK(J15),ISBLANK(J16),ISBLANK(J17),ISBLANK(J19),ISBLANK(J21)),"N/A",IF(ROUND(BF25,0)&gt;=ROUND(BF28,0),"ok","&lt;&gt;"))))</f>
        <v>N/A</v>
      </c>
      <c r="BG29" s="859"/>
      <c r="BH29" s="859" t="str">
        <f>IF((ISBLANK(L14)),"N/A",IF(ROUND(BH25,0)&lt;ROUND(BB28,0),"5&lt;14",IF(OR(ISBLANK(L15),ISBLANK(L16),ISBLANK(L17),ISBLANK(L19),ISBLANK(L21)),"N/A",IF(ROUND(BH25,0)&gt;=ROUND(BH28,0),"ok","&lt;&gt;"))))</f>
        <v>N/A</v>
      </c>
      <c r="BI29" s="859"/>
      <c r="BJ29" s="859" t="str">
        <f>IF((ISBLANK(N14)),"N/A",IF(ROUND(BJ25,0)&lt;ROUND(BD28,0),"5&lt;14",IF(OR(ISBLANK(N15),ISBLANK(N16),ISBLANK(N17),ISBLANK(N19),ISBLANK(N21)),"N/A",IF(ROUND(BJ25,0)&gt;=ROUND(BJ28,0),"ok","&lt;&gt;"))))</f>
        <v>N/A</v>
      </c>
      <c r="BK29" s="859"/>
      <c r="BL29" s="859" t="str">
        <f>IF((ISBLANK(P14)),"N/A",IF(ROUND(BL25,0)&lt;ROUND(BF28,0),"5&lt;14",IF(OR(ISBLANK(P15),ISBLANK(P16),ISBLANK(P17),ISBLANK(P19),ISBLANK(P21)),"N/A",IF(ROUND(BL25,0)&gt;=ROUND(BL28,0),"ok","&lt;&gt;"))))</f>
        <v>N/A</v>
      </c>
      <c r="BM29" s="859"/>
      <c r="BN29" s="859" t="str">
        <f>IF((ISBLANK(R14)),"N/A",IF(ROUND(BN25,0)&lt;ROUND(BH28,0),"5&lt;14",IF(OR(ISBLANK(R15),ISBLANK(R16),ISBLANK(R17),ISBLANK(R19),ISBLANK(R21)),"N/A",IF(ROUND(BN25,0)&gt;=ROUND(BN28,0),"ok","&lt;&gt;"))))</f>
        <v>N/A</v>
      </c>
      <c r="BO29" s="859"/>
      <c r="BP29" s="859" t="str">
        <f>IF((ISBLANK(T14)),"N/A",IF(ROUND(BP25,0)&lt;ROUND(BJ28,0),"5&lt;14",IF(OR(ISBLANK(T15),ISBLANK(T16),ISBLANK(T17),ISBLANK(T19),ISBLANK(T21)),"N/A",IF(ROUND(BP25,0)&gt;=ROUND(BP28,0),"ok","&lt;&gt;"))))</f>
        <v>N/A</v>
      </c>
      <c r="BQ29" s="859"/>
      <c r="BR29" s="859" t="str">
        <f>IF((ISBLANK(V14)),"N/A",IF(ROUND(BR25,0)&lt;ROUND(BL28,0),"5&lt;14",IF(OR(ISBLANK(V15),ISBLANK(V16),ISBLANK(V17),ISBLANK(V19),ISBLANK(V21)),"N/A",IF(ROUND(BR25,0)&gt;=ROUND(BR28,0),"ok","&lt;&gt;"))))</f>
        <v>N/A</v>
      </c>
      <c r="BS29" s="859"/>
      <c r="BT29" s="859" t="str">
        <f>IF((ISBLANK(X14)),"N/A",IF(ROUND(BT25,0)&lt;ROUND(BN28,0),"5&lt;14",IF(OR(ISBLANK(X15),ISBLANK(X16),ISBLANK(X17),ISBLANK(X19),ISBLANK(X21)),"N/A",IF(ROUND(BT25,0)&gt;=ROUND(BT28,0),"ok","&lt;&gt;"))))</f>
        <v>N/A</v>
      </c>
      <c r="BU29" s="859"/>
      <c r="BV29" s="859" t="str">
        <f>IF((ISBLANK(Z14)),"N/A",IF(ROUND(BV25,0)&lt;ROUND(BP28,0),"5&lt;14",IF(OR(ISBLANK(Z15),ISBLANK(Z16),ISBLANK(Z17),ISBLANK(Z19),ISBLANK(Z21)),"N/A",IF(ROUND(BV25,0)&gt;=ROUND(BV28,0),"ok","&lt;&gt;"))))</f>
        <v>N/A</v>
      </c>
      <c r="BW29" s="859"/>
      <c r="BX29" s="859" t="str">
        <f>IF((ISBLANK(AB14)),"N/A",IF(ROUND(BX25,0)&lt;ROUND(BR28,0),"5&lt;14",IF(OR(ISBLANK(AB15),ISBLANK(AB16),ISBLANK(AB17),ISBLANK(AB19),ISBLANK(AB21)),"N/A",IF(ROUND(BX25,0)&gt;=ROUND(BX28,0),"ok","&lt;&gt;"))))</f>
        <v>N/A</v>
      </c>
      <c r="BY29" s="859"/>
      <c r="BZ29" s="859" t="str">
        <f>IF((ISBLANK(AD14)),"N/A",IF(ROUND(BZ25,0)&lt;ROUND(BT28,0),"5&lt;14",IF(OR(ISBLANK(AD15),ISBLANK(AD16),ISBLANK(AD17),ISBLANK(AD19),ISBLANK(AD21)),"N/A",IF(ROUND(BZ25,0)&gt;=ROUND(BZ28,0),"ok","&lt;&gt;"))))</f>
        <v>N/A</v>
      </c>
      <c r="CA29" s="859"/>
      <c r="CB29" s="859" t="str">
        <f>IF((ISBLANK(AF14)),"N/A",IF(ROUND(CB25,0)&lt;ROUND(BV28,0),"5&lt;14",IF(OR(ISBLANK(AF15),ISBLANK(AF16),ISBLANK(AF17),ISBLANK(AF19),ISBLANK(AF21)),"N/A",IF(ROUND(CB25,0)&gt;=ROUND(CB28,0),"ok","&lt;&gt;"))))</f>
        <v>5&lt;14</v>
      </c>
      <c r="CC29" s="859"/>
      <c r="CD29" s="859" t="str">
        <f>IF((ISBLANK(AH14)),"N/A",IF(ROUND(CD25,0)&lt;ROUND(BX28,0),"5&lt;14",IF(OR(ISBLANK(AH15),ISBLANK(AH16),ISBLANK(AH17),ISBLANK(AH19),ISBLANK(AH21)),"N/A",IF(ROUND(CD25,0)&gt;=ROUND(CD28,0),"ok","&lt;&gt;"))))</f>
        <v>5&lt;14</v>
      </c>
      <c r="CE29" s="859"/>
      <c r="CF29" s="859" t="str">
        <f>IF((ISBLANK(AJ14)),"N/A",IF(ROUND(CF25,0)&lt;ROUND(BZ28,0),"5&lt;14",IF(OR(ISBLANK(AJ15),ISBLANK(AJ16),ISBLANK(AJ17),ISBLANK(AJ19),ISBLANK(AJ21)),"N/A",IF(ROUND(CF25,0)&gt;=ROUND(CF28,0),"ok","&lt;&gt;"))))</f>
        <v>N/A</v>
      </c>
      <c r="CG29" s="859"/>
      <c r="CH29" s="859" t="str">
        <f>IF((ISBLANK(AL14)),"N/A",IF(ROUND(CH25,0)&lt;ROUND(CB28,0),"5&lt;14",IF(OR(ISBLANK(AL15),ISBLANK(AL16),ISBLANK(AL17),ISBLANK(AL19),ISBLANK(AL21)),"N/A",IF(ROUND(CH25,0)&gt;=ROUND(CH28,0),"ok","&lt;&gt;"))))</f>
        <v>N/A</v>
      </c>
      <c r="CI29" s="859"/>
      <c r="CJ29" s="859" t="str">
        <f>IF((ISBLANK(AN14)),"N/A",IF(ROUND(CJ25,0)&lt;ROUND(CD28,0),"5&lt;14",IF(OR(ISBLANK(AN15),ISBLANK(AN16),ISBLANK(AN17),ISBLANK(AN19),ISBLANK(AN21)),"N/A",IF(ROUND(CJ25,0)&gt;=ROUND(CJ28,0),"ok","&lt;&gt;"))))</f>
        <v>N/A</v>
      </c>
      <c r="CK29" s="859"/>
      <c r="CL29" s="859" t="str">
        <f>IF((ISBLANK(AP14)),"N/A",IF(ROUND(CL25,0)&lt;ROUND(CF28,0),"5&lt;14",IF(OR(ISBLANK(AP15),ISBLANK(AP16),ISBLANK(AP17),ISBLANK(AP19),ISBLANK(AP21)),"N/A",IF(ROUND(CL25,0)&gt;=ROUND(CL28,0),"ok","&lt;&gt;"))))</f>
        <v>N/A</v>
      </c>
      <c r="CM29" s="859"/>
      <c r="CN29" s="859" t="str">
        <f>IF((ISBLANK(AR14)),"N/A",IF(ROUND(CN25,0)&lt;ROUND(CH28,0),"5&lt;14",IF(OR(ISBLANK(AR15),ISBLANK(AR16),ISBLANK(AR17),ISBLANK(AR19),ISBLANK(AR21)),"N/A",IF(ROUND(CN25,0)&gt;=ROUND(CN28,0),"ok","&lt;&gt;"))))</f>
        <v>N/A</v>
      </c>
      <c r="CO29" s="859"/>
      <c r="CP29" s="859" t="str">
        <f>IF((ISBLANK(AT14)),"N/A",IF(ROUND(CP25,0)&lt;ROUND(CJ28,0),"5&lt;14",IF(OR(ISBLANK(AT15),ISBLANK(AT16),ISBLANK(AT17),ISBLANK(AT19),ISBLANK(AT21)),"N/A",IF(ROUND(CP25,0)&gt;=ROUND(CP28,0),"ok","&lt;&gt;"))))</f>
        <v>N/A</v>
      </c>
      <c r="CQ29" s="859"/>
      <c r="CR29" s="859" t="str">
        <f>IF((ISBLANK(AV14)),"N/A",IF(ROUND(CR25,0)&lt;ROUND(CL28,0),"5&lt;14",IF(OR(ISBLANK(AV15),ISBLANK(AV16),ISBLANK(AV17),ISBLANK(AV19),ISBLANK(AV21)),"N/A",IF(ROUND(CR25,0)&gt;=ROUND(CR28,0),"ok","&lt;&gt;"))))</f>
        <v>N/A</v>
      </c>
      <c r="CS29" s="859"/>
      <c r="CT29" s="382" t="s">
        <v>86</v>
      </c>
      <c r="CU29" s="401" t="s">
        <v>309</v>
      </c>
      <c r="CV29" s="298"/>
      <c r="CW29" s="373" t="str">
        <f>IF((ISBLANK(F14)),"N/A",IF(ROUND(CW25,0)&lt;ROUND(CW28,0),"5&lt;14",IF(OR(ISBLANK(F15),ISBLANK(F16),ISBLANK(F17),ISBLANK(F19),ISBLANK(F21)),"N/A",IF(ROUND(CW25,0)&gt;=ROUND(CW28,0),"ok","&lt;&gt;"))))</f>
        <v>N/A</v>
      </c>
      <c r="CX29" s="373"/>
      <c r="CY29" s="373" t="str">
        <f>IF((ISBLANK(H14)),"N/A",IF(ROUND(CY25,0)&lt;ROUND(AX27,0),"5&lt;14",IF(OR(ISBLANK(H15),ISBLANK(H16),ISBLANK(H17),ISBLANK(H19),ISBLANK(H21)),"N/A",IF(ROUND(CY25,0)&gt;=ROUND(CY28,0),"ok","&lt;&gt;"))))</f>
        <v>N/A</v>
      </c>
      <c r="CZ29" s="373"/>
      <c r="DA29" s="373" t="str">
        <f>IF((ISBLANK(J14)),"N/A",IF(ROUND(DA25,0)&lt;ROUND(CU28,0),"5&lt;14",IF(OR(ISBLANK(J15),ISBLANK(J16),ISBLANK(J17),ISBLANK(J19),ISBLANK(J21)),"N/A",IF(ROUND(DA25,0)&gt;=ROUND(DA28,0),"ok","&lt;&gt;"))))</f>
        <v>N/A</v>
      </c>
      <c r="DB29" s="373"/>
      <c r="DC29" s="373" t="str">
        <f>IF((ISBLANK(L14)),"N/A",IF(ROUND(DC25,0)&lt;ROUND(CW28,0),"5&lt;14",IF(OR(ISBLANK(L15),ISBLANK(L16),ISBLANK(L17),ISBLANK(L19),ISBLANK(L21)),"N/A",IF(ROUND(DC25,0)&gt;=ROUND(DC28,0),"ok","&lt;&gt;"))))</f>
        <v>N/A</v>
      </c>
      <c r="DD29" s="373"/>
      <c r="DE29" s="373" t="str">
        <f>IF((ISBLANK(N14)),"N/A",IF(ROUND(DE25,0)&lt;ROUND(CY28,0),"5&lt;14",IF(OR(ISBLANK(N15),ISBLANK(N16),ISBLANK(N17),ISBLANK(N19),ISBLANK(N21)),"N/A",IF(ROUND(DE25,0)&gt;=ROUND(DE28,0),"ok","&lt;&gt;"))))</f>
        <v>N/A</v>
      </c>
      <c r="DF29" s="373"/>
      <c r="DG29" s="373" t="str">
        <f>IF((ISBLANK(P14)),"N/A",IF(ROUND(DG25,0)&lt;ROUND(DA28,0),"5&lt;14",IF(OR(ISBLANK(P15),ISBLANK(P16),ISBLANK(P17),ISBLANK(P19),ISBLANK(P21)),"N/A",IF(ROUND(DG25,0)&gt;=ROUND(DG28,0),"ok","&lt;&gt;"))))</f>
        <v>N/A</v>
      </c>
      <c r="DH29" s="373"/>
      <c r="DI29" s="373" t="str">
        <f>IF((ISBLANK(R14)),"N/A",IF(ROUND(DI25,0)&lt;ROUND(DC28,0),"5&lt;14",IF(OR(ISBLANK(R15),ISBLANK(R16),ISBLANK(R17),ISBLANK(R19),ISBLANK(R21)),"N/A",IF(ROUND(DI25,0)&gt;=ROUND(DI28,0),"ok","&lt;&gt;"))))</f>
        <v>N/A</v>
      </c>
      <c r="DJ29" s="373"/>
      <c r="DK29" s="373" t="str">
        <f>IF((ISBLANK(T14)),"N/A",IF(ROUND(DK25,0)&lt;ROUND(DE28,0),"5&lt;14",IF(OR(ISBLANK(T15),ISBLANK(T16),ISBLANK(T17),ISBLANK(T19),ISBLANK(T21)),"N/A",IF(ROUND(DK25,0)&gt;=ROUND(DK28,0),"ok","&lt;&gt;"))))</f>
        <v>N/A</v>
      </c>
      <c r="DL29" s="373"/>
      <c r="DM29" s="373" t="str">
        <f>IF((ISBLANK(V14)),"N/A",IF(ROUND(DM25,0)&lt;ROUND(DG28,0),"5&lt;14",IF(OR(ISBLANK(V15),ISBLANK(V16),ISBLANK(V17),ISBLANK(V19),ISBLANK(V21)),"N/A",IF(ROUND(DM25,0)&gt;=ROUND(DM28,0),"ok","&lt;&gt;"))))</f>
        <v>N/A</v>
      </c>
      <c r="DN29" s="373"/>
      <c r="DO29" s="373" t="str">
        <f>IF((ISBLANK(X14)),"N/A",IF(ROUND(DO25,0)&lt;ROUND(DI28,0),"5&lt;14",IF(OR(ISBLANK(X15),ISBLANK(X16),ISBLANK(X17),ISBLANK(X19),ISBLANK(X21)),"N/A",IF(ROUND(DO25,0)&gt;=ROUND(DO28,0),"ok","&lt;&gt;"))))</f>
        <v>N/A</v>
      </c>
      <c r="DP29" s="373"/>
      <c r="DQ29" s="373" t="str">
        <f>IF((ISBLANK(Z14)),"N/A",IF(ROUND(DQ25,0)&lt;ROUND(DK28,0),"5&lt;14",IF(OR(ISBLANK(Z15),ISBLANK(Z16),ISBLANK(Z17),ISBLANK(Z19),ISBLANK(Z21)),"N/A",IF(ROUND(DQ25,0)&gt;=ROUND(DQ28,0),"ok","&lt;&gt;"))))</f>
        <v>N/A</v>
      </c>
      <c r="DR29" s="373"/>
      <c r="DS29" s="373" t="str">
        <f>IF((ISBLANK(AB14)),"N/A",IF(ROUND(DS25,0)&lt;ROUND(DM28,0),"5&lt;14",IF(OR(ISBLANK(AB15),ISBLANK(AB16),ISBLANK(AB17),ISBLANK(AB19),ISBLANK(AB21)),"N/A",IF(ROUND(DS25,0)&gt;=ROUND(DS28,0),"ok","&lt;&gt;"))))</f>
        <v>N/A</v>
      </c>
      <c r="DT29" s="373"/>
      <c r="DU29" s="373" t="str">
        <f>IF((ISBLANK(AD14)),"N/A",IF(ROUND(DU25,0)&lt;ROUND(DO28,0),"5&lt;14",IF(OR(ISBLANK(AD15),ISBLANK(AD16),ISBLANK(AD17),ISBLANK(AD19),ISBLANK(AD21)),"N/A",IF(ROUND(DU25,0)&gt;=ROUND(DU28,0),"ok","&lt;&gt;"))))</f>
        <v>N/A</v>
      </c>
      <c r="DV29" s="373"/>
      <c r="DW29" s="373" t="str">
        <f>IF((ISBLANK(AF14)),"N/A",IF(ROUND(DW25,0)&lt;ROUND(DQ28,0),"5&lt;14",IF(OR(ISBLANK(AF15),ISBLANK(AF16),ISBLANK(AF17),ISBLANK(AF19),ISBLANK(AF21)),"N/A",IF(ROUND(DW25,0)&gt;=ROUND(DW28,0),"ok","&lt;&gt;"))))</f>
        <v>5&lt;14</v>
      </c>
      <c r="DX29" s="373"/>
      <c r="DY29" s="373" t="str">
        <f>IF((ISBLANK(AH14)),"N/A",IF(ROUND(DY25,0)&lt;ROUND(DS28,0),"5&lt;14",IF(OR(ISBLANK(AH15),ISBLANK(AH16),ISBLANK(AH17),ISBLANK(AH19),ISBLANK(AH21)),"N/A",IF(ROUND(DY25,0)&gt;=ROUND(DY28,0),"ok","&lt;&gt;"))))</f>
        <v>5&lt;14</v>
      </c>
      <c r="DZ29" s="373"/>
      <c r="EA29" s="373" t="str">
        <f>IF((ISBLANK(AJ14)),"N/A",IF(ROUND(EA25,0)&lt;ROUND(DU28,0),"5&lt;14",IF(OR(ISBLANK(AJ15),ISBLANK(AJ16),ISBLANK(AJ17),ISBLANK(AJ19),ISBLANK(AJ21)),"N/A",IF(ROUND(EA25,0)&gt;=ROUND(EA28,0),"ok","&lt;&gt;"))))</f>
        <v>N/A</v>
      </c>
      <c r="EB29" s="373"/>
      <c r="EC29" s="373" t="str">
        <f>IF((ISBLANK(AL14)),"N/A",IF(ROUND(EC25,0)&lt;ROUND(DW28,0),"5&lt;14",IF(OR(ISBLANK(AL15),ISBLANK(AL16),ISBLANK(AL17),ISBLANK(AL19),ISBLANK(AL21)),"N/A",IF(ROUND(EC25,0)&gt;=ROUND(EC28,0),"ok","&lt;&gt;"))))</f>
        <v>N/A</v>
      </c>
      <c r="ED29" s="373"/>
      <c r="EE29" s="373" t="str">
        <f>IF((ISBLANK(AN14)),"N/A",IF(ROUND(EE25,0)&lt;ROUND(DY28,0),"5&lt;14",IF(OR(ISBLANK(AN15),ISBLANK(AN16),ISBLANK(AN17),ISBLANK(AN19),ISBLANK(AN21)),"N/A",IF(ROUND(EE25,0)&gt;=ROUND(EE28,0),"ok","&lt;&gt;"))))</f>
        <v>N/A</v>
      </c>
      <c r="EF29" s="373"/>
      <c r="EG29" s="373" t="str">
        <f>IF((ISBLANK(AP14)),"N/A",IF(ROUND(EG25,0)&lt;ROUND(EA28,0),"5&lt;14",IF(OR(ISBLANK(AP15),ISBLANK(AP16),ISBLANK(AP17),ISBLANK(AP19),ISBLANK(AP21)),"N/A",IF(ROUND(EG25,0)&gt;=ROUND(EG28,0),"ok","&lt;&gt;"))))</f>
        <v>N/A</v>
      </c>
      <c r="EH29" s="373"/>
      <c r="EI29" s="373" t="str">
        <f>IF((ISBLANK(AR14)),"N/A",IF(ROUND(EI25,0)&lt;ROUND(EC28,0),"5&lt;14",IF(OR(ISBLANK(AR15),ISBLANK(AR16),ISBLANK(AR17),ISBLANK(AR19),ISBLANK(AR21)),"N/A",IF(ROUND(EI25,0)&gt;=ROUND(EI28,0),"ok","&lt;&gt;"))))</f>
        <v>N/A</v>
      </c>
      <c r="EJ29" s="373"/>
      <c r="EK29" s="373" t="str">
        <f>IF((ISBLANK(AT14)),"N/A",IF(ROUND(EK25,0)&lt;ROUND(EE28,0),"5&lt;14",IF(OR(ISBLANK(AT15),ISBLANK(AT16),ISBLANK(AT17),ISBLANK(AT19),ISBLANK(AT21)),"N/A",IF(ROUND(EK25,0)&gt;=ROUND(EK28,0),"ok","&lt;&gt;"))))</f>
        <v>N/A</v>
      </c>
      <c r="EL29" s="373"/>
      <c r="EM29" s="373" t="str">
        <f>IF((ISBLANK(AV14)),"N/A",IF(ROUND(EM25,0)&lt;ROUND(EG28,0),"5&lt;14",IF(OR(ISBLANK(AV15),ISBLANK(AV16),ISBLANK(AV17),ISBLANK(AV19),ISBLANK(AV21)),"N/A",IF(ROUND(EM25,0)&gt;=ROUND(EM28,0),"ok","&lt;&gt;"))))</f>
        <v>N/A</v>
      </c>
      <c r="EN29" s="373"/>
      <c r="EO29" s="373"/>
      <c r="EP29" s="373"/>
      <c r="EQ29" s="373"/>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5.75" customHeight="1">
      <c r="C30" s="789" t="s">
        <v>31</v>
      </c>
      <c r="D30" s="1096" t="s">
        <v>253</v>
      </c>
      <c r="E30" s="1097"/>
      <c r="F30" s="1097"/>
      <c r="G30" s="1097"/>
      <c r="H30" s="1097"/>
      <c r="I30" s="1097"/>
      <c r="J30" s="1097"/>
      <c r="K30" s="1097"/>
      <c r="L30" s="1097"/>
      <c r="M30" s="1097"/>
      <c r="N30" s="1097"/>
      <c r="O30" s="1097"/>
      <c r="P30" s="1097"/>
      <c r="Q30" s="1097"/>
      <c r="R30" s="1097"/>
      <c r="S30" s="1097"/>
      <c r="T30" s="1097"/>
      <c r="U30" s="1097"/>
      <c r="V30" s="1097"/>
      <c r="W30" s="1097"/>
      <c r="X30" s="1097"/>
      <c r="Y30" s="1097"/>
      <c r="Z30" s="1097"/>
      <c r="AA30" s="1097"/>
      <c r="AB30" s="1097"/>
      <c r="AC30" s="1097"/>
      <c r="AD30" s="1097"/>
      <c r="AE30" s="1097"/>
      <c r="AF30" s="1097"/>
      <c r="AG30" s="1097"/>
      <c r="AH30" s="1097"/>
      <c r="AI30" s="1097"/>
      <c r="AJ30" s="1097"/>
      <c r="AK30" s="1097"/>
      <c r="AL30" s="1097"/>
      <c r="AM30" s="1097"/>
      <c r="AN30" s="1097"/>
      <c r="AO30" s="1097"/>
      <c r="AP30" s="1097"/>
      <c r="AQ30" s="1097"/>
      <c r="AR30" s="1097"/>
      <c r="AS30" s="1097"/>
      <c r="AT30" s="1097"/>
      <c r="AU30" s="1097"/>
      <c r="AV30" s="1097"/>
      <c r="AW30" s="1097"/>
      <c r="AX30" s="1098"/>
      <c r="AY30" s="985"/>
      <c r="AZ30" s="986"/>
      <c r="BA30" s="975"/>
      <c r="BB30" s="987"/>
      <c r="BC30" s="975"/>
      <c r="BD30" s="987"/>
      <c r="BE30" s="987"/>
      <c r="BF30" s="987"/>
      <c r="BG30" s="987"/>
      <c r="BH30" s="987"/>
      <c r="BI30" s="987"/>
      <c r="BJ30" s="987"/>
      <c r="BK30" s="987"/>
      <c r="BL30" s="987"/>
      <c r="BM30" s="987"/>
      <c r="BN30" s="987"/>
      <c r="BO30" s="987"/>
      <c r="BP30" s="987"/>
      <c r="BQ30" s="987"/>
      <c r="BR30" s="987"/>
      <c r="BS30" s="987"/>
      <c r="BT30" s="987"/>
      <c r="BU30" s="987"/>
      <c r="BV30" s="987"/>
      <c r="BW30" s="987"/>
      <c r="BX30" s="987"/>
      <c r="BY30" s="987"/>
      <c r="BZ30" s="987"/>
      <c r="CA30" s="987"/>
      <c r="CB30" s="987"/>
      <c r="CC30" s="987"/>
      <c r="CD30" s="987"/>
      <c r="CE30" s="987"/>
      <c r="CF30" s="987"/>
      <c r="CG30" s="987"/>
      <c r="CH30" s="987"/>
      <c r="CI30" s="987"/>
      <c r="CJ30" s="987"/>
      <c r="CK30" s="987"/>
      <c r="CL30" s="987"/>
      <c r="CM30" s="987"/>
      <c r="CN30" s="987"/>
      <c r="CO30" s="987"/>
      <c r="CP30" s="987"/>
      <c r="CQ30" s="987"/>
      <c r="CR30" s="987"/>
      <c r="CS30" s="987"/>
      <c r="CT30" s="400">
        <v>16</v>
      </c>
      <c r="CU30" s="401" t="s">
        <v>92</v>
      </c>
      <c r="CV30" s="298" t="s">
        <v>5</v>
      </c>
      <c r="CW30" s="285" t="str">
        <f>IF(OR(ISBLANK(F14),ISBLANK(F9),ISBLANK(F11)),"N/A",F14*1000/(F$9*F$11/100))</f>
        <v>N/A</v>
      </c>
      <c r="CX30" s="285"/>
      <c r="CY30" s="285" t="str">
        <f>IF(OR(ISBLANK(H14),ISBLANK(H9),ISBLANK(H11)),"N/A",H14*1000/(H$9*H$11/100))</f>
        <v>N/A</v>
      </c>
      <c r="CZ30" s="285"/>
      <c r="DA30" s="285" t="str">
        <f>IF(OR(ISBLANK(J14),ISBLANK(J9),ISBLANK(J11)),"N/A",J14*1000/(J$9*J$11/100))</f>
        <v>N/A</v>
      </c>
      <c r="DB30" s="285"/>
      <c r="DC30" s="285" t="str">
        <f>IF(OR(ISBLANK(L14),ISBLANK(L9),ISBLANK(L11)),"N/A",L14*1000/(L$9*L$11/100))</f>
        <v>N/A</v>
      </c>
      <c r="DD30" s="285"/>
      <c r="DE30" s="285" t="str">
        <f>IF(OR(ISBLANK(N14),ISBLANK(N9),ISBLANK(N11)),"N/A",N14*1000/(N$9*N$11/100))</f>
        <v>N/A</v>
      </c>
      <c r="DF30" s="285"/>
      <c r="DG30" s="285" t="str">
        <f>IF(OR(ISBLANK(P14),ISBLANK(P9),ISBLANK(P11)),"N/A",P14*1000/(P$9*P$11/100))</f>
        <v>N/A</v>
      </c>
      <c r="DH30" s="285"/>
      <c r="DI30" s="285" t="str">
        <f>IF(OR(ISBLANK(R14),ISBLANK(R9),ISBLANK(R11)),"N/A",R14*1000/(R$9*R$11/100))</f>
        <v>N/A</v>
      </c>
      <c r="DJ30" s="285"/>
      <c r="DK30" s="285" t="str">
        <f>IF(OR(ISBLANK(T14),ISBLANK(T9),ISBLANK(T11)),"N/A",T14*1000/(T$9*T$11/100))</f>
        <v>N/A</v>
      </c>
      <c r="DL30" s="285"/>
      <c r="DM30" s="285" t="str">
        <f>IF(OR(ISBLANK(V14),ISBLANK(V9),ISBLANK(V11)),"N/A",V14*1000/(V$9*V$11/100))</f>
        <v>N/A</v>
      </c>
      <c r="DN30" s="285"/>
      <c r="DO30" s="285" t="str">
        <f>IF(OR(ISBLANK(X14),ISBLANK(X9),ISBLANK(X11)),"N/A",X14*1000/(X$9*X$11/100))</f>
        <v>N/A</v>
      </c>
      <c r="DP30" s="285"/>
      <c r="DQ30" s="285" t="str">
        <f>IF(OR(ISBLANK(Z14),ISBLANK(Z9),ISBLANK(Z11)),"N/A",Z14*1000/(Z$9*Z$11/100))</f>
        <v>N/A</v>
      </c>
      <c r="DR30" s="285"/>
      <c r="DS30" s="285" t="str">
        <f>IF(OR(ISBLANK(AB14),ISBLANK(AB9),ISBLANK(AB11)),"N/A",AB14*1000/(AB$9*AB$11/100))</f>
        <v>N/A</v>
      </c>
      <c r="DT30" s="285"/>
      <c r="DU30" s="285" t="str">
        <f>IF(OR(ISBLANK(AD14),ISBLANK(AD9),ISBLANK(AD11)),"N/A",AD14*1000/(AD$9*AD$11/100))</f>
        <v>N/A</v>
      </c>
      <c r="DV30" s="285"/>
      <c r="DW30" s="285" t="str">
        <f>IF(OR(ISBLANK(AF14),ISBLANK(AF9),ISBLANK(AF11)),"N/A",AF14*1000/(AF$9*AF$11/100))</f>
        <v>N/A</v>
      </c>
      <c r="DX30" s="285"/>
      <c r="DY30" s="285" t="str">
        <f>IF(OR(ISBLANK(AH14),ISBLANK(AH9),ISBLANK(AH11)),"N/A",AH14*1000/(AH$9*AH$11/100))</f>
        <v>N/A</v>
      </c>
      <c r="DZ30" s="285"/>
      <c r="EA30" s="285" t="str">
        <f>IF(OR(ISBLANK(AJ14),ISBLANK(AJ9),ISBLANK(AJ11)),"N/A",AJ14*1000/(AJ$9*AJ$11/100))</f>
        <v>N/A</v>
      </c>
      <c r="EB30" s="285"/>
      <c r="EC30" s="285" t="str">
        <f>IF(OR(ISBLANK(AL14),ISBLANK(AL9),ISBLANK(AL11)),"N/A",AL14*1000/(AL$9*AL$11/100))</f>
        <v>N/A</v>
      </c>
      <c r="ED30" s="285"/>
      <c r="EE30" s="285" t="str">
        <f>IF(OR(ISBLANK(AN14),ISBLANK(AN9),ISBLANK(AN11)),"N/A",AN14*1000/(AN$9*AN$11/100))</f>
        <v>N/A</v>
      </c>
      <c r="EF30" s="285"/>
      <c r="EG30" s="285" t="str">
        <f>IF(OR(ISBLANK(AP14),ISBLANK(AP9),ISBLANK(AP11)),"N/A",AP14*1000/(AP$9*AP$11/100))</f>
        <v>N/A</v>
      </c>
      <c r="EH30" s="285"/>
      <c r="EI30" s="285" t="str">
        <f>IF(OR(ISBLANK(AR14),ISBLANK(AR9),ISBLANK(AR11)),"N/A",AR14*1000/(AR$9*AR$11/100))</f>
        <v>N/A</v>
      </c>
      <c r="EJ30" s="285"/>
      <c r="EK30" s="285" t="str">
        <f>IF(OR(ISBLANK(AT14),ISBLANK(AT9),ISBLANK(AT11)),"N/A",AT14*1000/(AT$9*AT$11/100))</f>
        <v>N/A</v>
      </c>
      <c r="EL30" s="285"/>
      <c r="EM30" s="285" t="str">
        <f>IF(OR(ISBLANK(AV14),ISBLANK(AV9),ISBLANK(AV11)),"N/A",AV14*1000/(AV$9*AV$11/100))</f>
        <v>N/A</v>
      </c>
      <c r="EN30" s="285"/>
      <c r="EO30" s="285"/>
      <c r="EP30" s="285"/>
      <c r="EQ30" s="285"/>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7.25" customHeight="1">
      <c r="C31" s="790"/>
      <c r="D31" s="1053"/>
      <c r="E31" s="1053"/>
      <c r="F31" s="1053"/>
      <c r="G31" s="1053"/>
      <c r="H31" s="1053"/>
      <c r="I31" s="1053"/>
      <c r="J31" s="1053"/>
      <c r="K31" s="1053"/>
      <c r="L31" s="1053"/>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3"/>
      <c r="AM31" s="1053"/>
      <c r="AN31" s="1053"/>
      <c r="AO31" s="1053"/>
      <c r="AP31" s="1053"/>
      <c r="AQ31" s="1053"/>
      <c r="AR31" s="1053"/>
      <c r="AS31" s="1053"/>
      <c r="AT31" s="1053"/>
      <c r="AU31" s="1053"/>
      <c r="AV31" s="1053"/>
      <c r="AW31" s="1053"/>
      <c r="AX31" s="1093"/>
      <c r="AY31" s="400">
        <v>16</v>
      </c>
      <c r="AZ31" s="401" t="s">
        <v>92</v>
      </c>
      <c r="BA31" s="975" t="s">
        <v>5</v>
      </c>
      <c r="BB31" s="856" t="str">
        <f>IF(OR(ISBLANK(F14),ISBLANK(F9),ISBLANK(F11)),"N/A",F14*1000/(F$9*F$11/100))</f>
        <v>N/A</v>
      </c>
      <c r="BC31" s="856"/>
      <c r="BD31" s="856" t="str">
        <f>IF(OR(ISBLANK(H14),ISBLANK(H9),ISBLANK(H11)),"N/A",H14*1000/(H$9*H$11/100))</f>
        <v>N/A</v>
      </c>
      <c r="BE31" s="856"/>
      <c r="BF31" s="856" t="str">
        <f>IF(OR(ISBLANK(J14),ISBLANK(J9),ISBLANK(J11)),"N/A",J14*1000/(J$9*J$11/100))</f>
        <v>N/A</v>
      </c>
      <c r="BG31" s="856"/>
      <c r="BH31" s="856" t="str">
        <f>IF(OR(ISBLANK(L14),ISBLANK(L9),ISBLANK(L11)),"N/A",L14*1000/(L$9*L$11/100))</f>
        <v>N/A</v>
      </c>
      <c r="BI31" s="856"/>
      <c r="BJ31" s="856" t="str">
        <f>IF(OR(ISBLANK(N14),ISBLANK(N9),ISBLANK(N11)),"N/A",N14*1000/(N$9*N$11/100))</f>
        <v>N/A</v>
      </c>
      <c r="BK31" s="856"/>
      <c r="BL31" s="856" t="str">
        <f>IF(OR(ISBLANK(P14),ISBLANK(P9),ISBLANK(P11)),"N/A",P14*1000/(P$9*P$11/100))</f>
        <v>N/A</v>
      </c>
      <c r="BM31" s="856"/>
      <c r="BN31" s="856" t="str">
        <f>IF(OR(ISBLANK(R14),ISBLANK(R9),ISBLANK(R11)),"N/A",R14*1000/(R$9*R$11/100))</f>
        <v>N/A</v>
      </c>
      <c r="BO31" s="856"/>
      <c r="BP31" s="856" t="str">
        <f>IF(OR(ISBLANK(T14),ISBLANK(T9),ISBLANK(T11)),"N/A",T14*1000/(T$9*T$11/100))</f>
        <v>N/A</v>
      </c>
      <c r="BQ31" s="856"/>
      <c r="BR31" s="856" t="str">
        <f>IF(OR(ISBLANK(V14),ISBLANK(V9),ISBLANK(V11)),"N/A",V14*1000/(V$9*V$11/100))</f>
        <v>N/A</v>
      </c>
      <c r="BS31" s="856"/>
      <c r="BT31" s="856" t="str">
        <f>IF(OR(ISBLANK(X14),ISBLANK(X9),ISBLANK(X11)),"N/A",X14*1000/(X$9*X$11/100))</f>
        <v>N/A</v>
      </c>
      <c r="BU31" s="856"/>
      <c r="BV31" s="856" t="str">
        <f>IF(OR(ISBLANK(Z14),ISBLANK(Z9),ISBLANK(Z11)),"N/A",Z14*1000/(Z$9*Z$11/100))</f>
        <v>N/A</v>
      </c>
      <c r="BW31" s="856"/>
      <c r="BX31" s="856" t="str">
        <f>IF(OR(ISBLANK(AB14),ISBLANK(AB9),ISBLANK(AB11)),"N/A",AB14*1000/(AB$9*AB$11/100))</f>
        <v>N/A</v>
      </c>
      <c r="BY31" s="856"/>
      <c r="BZ31" s="856" t="str">
        <f>IF(OR(ISBLANK(AD14),ISBLANK(AD9),ISBLANK(AD11)),"N/A",AD14*1000/(AD$9*AD$11/100))</f>
        <v>N/A</v>
      </c>
      <c r="CA31" s="856"/>
      <c r="CB31" s="856" t="str">
        <f>IF(OR(ISBLANK(AF14),ISBLANK(AF9),ISBLANK(AF11)),"N/A",AF14*1000/(AF$9*AF$11/100))</f>
        <v>N/A</v>
      </c>
      <c r="CC31" s="856"/>
      <c r="CD31" s="856" t="str">
        <f>IF(OR(ISBLANK(AH14),ISBLANK(AH9),ISBLANK(AH11)),"N/A",AH14*1000/(AH$9*AH$11/100))</f>
        <v>N/A</v>
      </c>
      <c r="CE31" s="856"/>
      <c r="CF31" s="856" t="str">
        <f>IF(OR(ISBLANK(AJ14),ISBLANK(AJ9),ISBLANK(AJ11)),"N/A",AJ14*1000/(AJ$9*AJ$11/100))</f>
        <v>N/A</v>
      </c>
      <c r="CG31" s="856"/>
      <c r="CH31" s="856" t="str">
        <f>IF(OR(ISBLANK(AL14),ISBLANK(AL9),ISBLANK(AL11)),"N/A",AL14*1000/(AL$9*AL$11/100))</f>
        <v>N/A</v>
      </c>
      <c r="CI31" s="856"/>
      <c r="CJ31" s="856" t="str">
        <f>IF(OR(ISBLANK(AN14),ISBLANK(AN9),ISBLANK(AN11)),"N/A",AN14*1000/(AN$9*AN$11/100))</f>
        <v>N/A</v>
      </c>
      <c r="CK31" s="856"/>
      <c r="CL31" s="856" t="str">
        <f>IF(OR(ISBLANK(AP14),ISBLANK(AP9),ISBLANK(AP11)),"N/A",AP14*1000/(AP$9*AP$11/100))</f>
        <v>N/A</v>
      </c>
      <c r="CM31" s="856"/>
      <c r="CN31" s="856" t="str">
        <f>IF(OR(ISBLANK(AR14),ISBLANK(AR9),ISBLANK(AR11)),"N/A",AR14*1000/(AR$9*AR$11/100))</f>
        <v>N/A</v>
      </c>
      <c r="CO31" s="856"/>
      <c r="CP31" s="856" t="str">
        <f>IF(OR(ISBLANK(AT14),ISBLANK(AT9),ISBLANK(AT11)),"N/A",AT14*1000/(AT$9*AT$11/100))</f>
        <v>N/A</v>
      </c>
      <c r="CQ31" s="856"/>
      <c r="CR31" s="856" t="str">
        <f>IF(OR(ISBLANK(AV14),ISBLANK(AV9),ISBLANK(AV11)),"N/A",AV14*1000/(AV$9*AV$11/100))</f>
        <v>N/A</v>
      </c>
      <c r="CS31" s="856"/>
      <c r="CT31" s="402" t="s">
        <v>86</v>
      </c>
      <c r="CU31" s="415" t="s">
        <v>310</v>
      </c>
      <c r="CV31" s="283"/>
      <c r="CW31" s="286" t="str">
        <f>IF(CW30="N/A","N/A",IF(CW30&lt;100,"&lt;&gt;",IF(CW30&gt;1000,"&lt;&gt;","ok")))</f>
        <v>N/A</v>
      </c>
      <c r="CX31" s="286"/>
      <c r="CY31" s="286" t="str">
        <f>IF(CY30="N/A","N/A",IF(CY30&lt;100,"&lt;&gt;",IF(CY30&gt;1000,"&lt;&gt;","ok")))</f>
        <v>N/A</v>
      </c>
      <c r="CZ31" s="286"/>
      <c r="DA31" s="286" t="str">
        <f>IF(DA30="N/A","N/A",IF(DA30&lt;100,"&lt;&gt;",IF(DA30&gt;1000,"&lt;&gt;","ok")))</f>
        <v>N/A</v>
      </c>
      <c r="DB31" s="286"/>
      <c r="DC31" s="286" t="str">
        <f>IF(DC30="N/A","N/A",IF(DC30&lt;100,"&lt;&gt;",IF(DC30&gt;1000,"&lt;&gt;","ok")))</f>
        <v>N/A</v>
      </c>
      <c r="DD31" s="286"/>
      <c r="DE31" s="286" t="str">
        <f>IF(DE30="N/A","N/A",IF(DE30&lt;100,"&lt;&gt;",IF(DE30&gt;1000,"&lt;&gt;","ok")))</f>
        <v>N/A</v>
      </c>
      <c r="DF31" s="286"/>
      <c r="DG31" s="286" t="str">
        <f>IF(DG30="N/A","N/A",IF(DG30&lt;100,"&lt;&gt;",IF(DG30&gt;1000,"&lt;&gt;","ok")))</f>
        <v>N/A</v>
      </c>
      <c r="DH31" s="286"/>
      <c r="DI31" s="286" t="str">
        <f>IF(DI30="N/A","N/A",IF(DI30&lt;100,"&lt;&gt;",IF(DI30&gt;1000,"&lt;&gt;","ok")))</f>
        <v>N/A</v>
      </c>
      <c r="DJ31" s="286"/>
      <c r="DK31" s="286" t="str">
        <f>IF(DK30="N/A","N/A",IF(DK30&lt;100,"&lt;&gt;",IF(DK30&gt;1000,"&lt;&gt;","ok")))</f>
        <v>N/A</v>
      </c>
      <c r="DL31" s="286"/>
      <c r="DM31" s="286" t="str">
        <f>IF(DM30="N/A","N/A",IF(DM30&lt;100,"&lt;&gt;",IF(DM30&gt;1000,"&lt;&gt;","ok")))</f>
        <v>N/A</v>
      </c>
      <c r="DN31" s="286"/>
      <c r="DO31" s="286" t="str">
        <f>IF(DO30="N/A","N/A",IF(DO30&lt;100,"&lt;&gt;",IF(DO30&gt;1000,"&lt;&gt;","ok")))</f>
        <v>N/A</v>
      </c>
      <c r="DP31" s="286"/>
      <c r="DQ31" s="286" t="str">
        <f>IF(DQ30="N/A","N/A",IF(DQ30&lt;100,"&lt;&gt;",IF(DQ30&gt;1000,"&lt;&gt;","ok")))</f>
        <v>N/A</v>
      </c>
      <c r="DR31" s="286"/>
      <c r="DS31" s="286" t="str">
        <f>IF(DS30="N/A","N/A",IF(DS30&lt;100,"&lt;&gt;",IF(DS30&gt;1000,"&lt;&gt;","ok")))</f>
        <v>N/A</v>
      </c>
      <c r="DT31" s="286"/>
      <c r="DU31" s="286" t="str">
        <f>IF(DU30="N/A","N/A",IF(DU30&lt;100,"&lt;&gt;",IF(DU30&gt;1000,"&lt;&gt;","ok")))</f>
        <v>N/A</v>
      </c>
      <c r="DV31" s="286"/>
      <c r="DW31" s="286" t="str">
        <f>IF(DW30="N/A","N/A",IF(DW30&lt;100,"&lt;&gt;",IF(DW30&gt;1000,"&lt;&gt;","ok")))</f>
        <v>N/A</v>
      </c>
      <c r="DX31" s="286"/>
      <c r="DY31" s="286" t="str">
        <f>IF(DY30="N/A","N/A",IF(DY30&lt;100,"&lt;&gt;",IF(DY30&gt;1000,"&lt;&gt;","ok")))</f>
        <v>N/A</v>
      </c>
      <c r="DZ31" s="286"/>
      <c r="EA31" s="286" t="str">
        <f>IF(EA30="N/A","N/A",IF(EA30&lt;100,"&lt;&gt;",IF(EA30&gt;1000,"&lt;&gt;","ok")))</f>
        <v>N/A</v>
      </c>
      <c r="EB31" s="286"/>
      <c r="EC31" s="286" t="str">
        <f>IF(EC30="N/A","N/A",IF(EC30&lt;100,"&lt;&gt;",IF(EC30&gt;1000,"&lt;&gt;","ok")))</f>
        <v>N/A</v>
      </c>
      <c r="ED31" s="286"/>
      <c r="EE31" s="286" t="str">
        <f>IF(EE30="N/A","N/A",IF(EE30&lt;100,"&lt;&gt;",IF(EE30&gt;1000,"&lt;&gt;","ok")))</f>
        <v>N/A</v>
      </c>
      <c r="EF31" s="286"/>
      <c r="EG31" s="286" t="str">
        <f>IF(EG30="N/A","N/A",IF(EG30&lt;100,"&lt;&gt;",IF(EG30&gt;1000,"&lt;&gt;","ok")))</f>
        <v>N/A</v>
      </c>
      <c r="EH31" s="286"/>
      <c r="EI31" s="286" t="str">
        <f>IF(EI30="N/A","N/A",IF(EI30&lt;100,"&lt;&gt;",IF(EI30&gt;1000,"&lt;&gt;","ok")))</f>
        <v>N/A</v>
      </c>
      <c r="EJ31" s="286"/>
      <c r="EK31" s="286" t="str">
        <f>IF(EK30="N/A","N/A",IF(EK30&lt;100,"&lt;&gt;",IF(EK30&gt;1000,"&lt;&gt;","ok")))</f>
        <v>N/A</v>
      </c>
      <c r="EL31" s="286"/>
      <c r="EM31" s="286" t="str">
        <f>IF(EM30="N/A","N/A",IF(EM30&lt;100,"&lt;&gt;",IF(EM30&gt;1000,"&lt;&gt;","ok")))</f>
        <v>N/A</v>
      </c>
      <c r="EN31" s="286"/>
      <c r="EO31" s="286"/>
      <c r="EP31" s="286"/>
      <c r="EQ31" s="286"/>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791"/>
      <c r="D32" s="1040"/>
      <c r="E32" s="1040"/>
      <c r="F32" s="1040"/>
      <c r="G32" s="1040"/>
      <c r="H32" s="1040"/>
      <c r="I32" s="1040"/>
      <c r="J32" s="1040"/>
      <c r="K32" s="1040"/>
      <c r="L32" s="1040"/>
      <c r="M32" s="1040"/>
      <c r="N32" s="1040"/>
      <c r="O32" s="1040"/>
      <c r="P32" s="1040"/>
      <c r="Q32" s="1040"/>
      <c r="R32" s="1040"/>
      <c r="S32" s="1040"/>
      <c r="T32" s="1040"/>
      <c r="U32" s="1040"/>
      <c r="V32" s="1040"/>
      <c r="W32" s="1040"/>
      <c r="X32" s="1040"/>
      <c r="Y32" s="1040"/>
      <c r="Z32" s="1040"/>
      <c r="AA32" s="1040"/>
      <c r="AB32" s="1040"/>
      <c r="AC32" s="1040"/>
      <c r="AD32" s="1040"/>
      <c r="AE32" s="1040"/>
      <c r="AF32" s="1040"/>
      <c r="AG32" s="1040"/>
      <c r="AH32" s="1040"/>
      <c r="AI32" s="1040"/>
      <c r="AJ32" s="1040"/>
      <c r="AK32" s="1040"/>
      <c r="AL32" s="1040"/>
      <c r="AM32" s="1040"/>
      <c r="AN32" s="1040"/>
      <c r="AO32" s="1040"/>
      <c r="AP32" s="1040"/>
      <c r="AQ32" s="1040"/>
      <c r="AR32" s="1040"/>
      <c r="AS32" s="1040"/>
      <c r="AT32" s="1040"/>
      <c r="AU32" s="1040"/>
      <c r="AV32" s="1040"/>
      <c r="AW32" s="1040"/>
      <c r="AX32" s="1091"/>
      <c r="AY32" s="402" t="s">
        <v>86</v>
      </c>
      <c r="AZ32" s="415" t="s">
        <v>310</v>
      </c>
      <c r="BA32" s="814"/>
      <c r="BB32" s="988" t="str">
        <f>IF(BB31="N/A","N/A",IF(BB31&lt;100,"&lt;&gt;",IF(BB31&gt;1000,"&lt;&gt;","ok")))</f>
        <v>N/A</v>
      </c>
      <c r="BC32" s="988"/>
      <c r="BD32" s="988" t="str">
        <f>IF(BD31="N/A","N/A",IF(BD31&lt;100,"&lt;&gt;",IF(BD31&gt;1000,"&lt;&gt;","ok")))</f>
        <v>N/A</v>
      </c>
      <c r="BE32" s="988"/>
      <c r="BF32" s="988" t="str">
        <f>IF(BF31="N/A","N/A",IF(BF31&lt;100,"&lt;&gt;",IF(BF31&gt;1000,"&lt;&gt;","ok")))</f>
        <v>N/A</v>
      </c>
      <c r="BG32" s="988"/>
      <c r="BH32" s="988" t="str">
        <f>IF(BH31="N/A","N/A",IF(BH31&lt;100,"&lt;&gt;",IF(BH31&gt;1000,"&lt;&gt;","ok")))</f>
        <v>N/A</v>
      </c>
      <c r="BI32" s="988"/>
      <c r="BJ32" s="988" t="str">
        <f>IF(BJ31="N/A","N/A",IF(BJ31&lt;100,"&lt;&gt;",IF(BJ31&gt;1000,"&lt;&gt;","ok")))</f>
        <v>N/A</v>
      </c>
      <c r="BK32" s="988"/>
      <c r="BL32" s="988" t="str">
        <f>IF(BL31="N/A","N/A",IF(BL31&lt;100,"&lt;&gt;",IF(BL31&gt;1000,"&lt;&gt;","ok")))</f>
        <v>N/A</v>
      </c>
      <c r="BM32" s="988"/>
      <c r="BN32" s="988" t="str">
        <f>IF(BN31="N/A","N/A",IF(BN31&lt;100,"&lt;&gt;",IF(BN31&gt;1000,"&lt;&gt;","ok")))</f>
        <v>N/A</v>
      </c>
      <c r="BO32" s="988"/>
      <c r="BP32" s="988" t="str">
        <f>IF(BP31="N/A","N/A",IF(BP31&lt;100,"&lt;&gt;",IF(BP31&gt;1000,"&lt;&gt;","ok")))</f>
        <v>N/A</v>
      </c>
      <c r="BQ32" s="988"/>
      <c r="BR32" s="988" t="str">
        <f>IF(BR31="N/A","N/A",IF(BR31&lt;100,"&lt;&gt;",IF(BR31&gt;1000,"&lt;&gt;","ok")))</f>
        <v>N/A</v>
      </c>
      <c r="BS32" s="988"/>
      <c r="BT32" s="988" t="str">
        <f>IF(BT31="N/A","N/A",IF(BT31&lt;100,"&lt;&gt;",IF(BT31&gt;1000,"&lt;&gt;","ok")))</f>
        <v>N/A</v>
      </c>
      <c r="BU32" s="988"/>
      <c r="BV32" s="988" t="str">
        <f>IF(BV31="N/A","N/A",IF(BV31&lt;100,"&lt;&gt;",IF(BV31&gt;1000,"&lt;&gt;","ok")))</f>
        <v>N/A</v>
      </c>
      <c r="BW32" s="988"/>
      <c r="BX32" s="988" t="str">
        <f>IF(BX31="N/A","N/A",IF(BX31&lt;100,"&lt;&gt;",IF(BX31&gt;1000,"&lt;&gt;","ok")))</f>
        <v>N/A</v>
      </c>
      <c r="BY32" s="988"/>
      <c r="BZ32" s="988" t="str">
        <f>IF(BZ31="N/A","N/A",IF(BZ31&lt;100,"&lt;&gt;",IF(BZ31&gt;1000,"&lt;&gt;","ok")))</f>
        <v>N/A</v>
      </c>
      <c r="CA32" s="988"/>
      <c r="CB32" s="988" t="str">
        <f>IF(CB31="N/A","N/A",IF(CB31&lt;100,"&lt;&gt;",IF(CB31&gt;1000,"&lt;&gt;","ok")))</f>
        <v>N/A</v>
      </c>
      <c r="CC32" s="988"/>
      <c r="CD32" s="988" t="str">
        <f>IF(CD31="N/A","N/A",IF(CD31&lt;100,"&lt;&gt;",IF(CD31&gt;1000,"&lt;&gt;","ok")))</f>
        <v>N/A</v>
      </c>
      <c r="CE32" s="988"/>
      <c r="CF32" s="988" t="str">
        <f>IF(CF31="N/A","N/A",IF(CF31&lt;100,"&lt;&gt;",IF(CF31&gt;1000,"&lt;&gt;","ok")))</f>
        <v>N/A</v>
      </c>
      <c r="CG32" s="988"/>
      <c r="CH32" s="988" t="str">
        <f>IF(CH31="N/A","N/A",IF(CH31&lt;100,"&lt;&gt;",IF(CH31&gt;1000,"&lt;&gt;","ok")))</f>
        <v>N/A</v>
      </c>
      <c r="CI32" s="988"/>
      <c r="CJ32" s="988" t="str">
        <f>IF(CJ31="N/A","N/A",IF(CJ31&lt;100,"&lt;&gt;",IF(CJ31&gt;1000,"&lt;&gt;","ok")))</f>
        <v>N/A</v>
      </c>
      <c r="CK32" s="988"/>
      <c r="CL32" s="988" t="str">
        <f>IF(CL31="N/A","N/A",IF(CL31&lt;100,"&lt;&gt;",IF(CL31&gt;1000,"&lt;&gt;","ok")))</f>
        <v>N/A</v>
      </c>
      <c r="CM32" s="988"/>
      <c r="CN32" s="988" t="str">
        <f>IF(CN31="N/A","N/A",IF(CN31&lt;100,"&lt;&gt;",IF(CN31&gt;1000,"&lt;&gt;","ok")))</f>
        <v>N/A</v>
      </c>
      <c r="CO32" s="988"/>
      <c r="CP32" s="988" t="str">
        <f>IF(CP31="N/A","N/A",IF(CP31&lt;100,"&lt;&gt;",IF(CP31&gt;1000,"&lt;&gt;","ok")))</f>
        <v>N/A</v>
      </c>
      <c r="CQ32" s="988"/>
      <c r="CR32" s="988" t="str">
        <f>IF(CR31="N/A","N/A",IF(CR31&lt;100,"&lt;&gt;",IF(CR31&gt;1000,"&lt;&gt;","ok")))</f>
        <v>N/A</v>
      </c>
      <c r="CS32" s="988"/>
      <c r="CT32" s="339" t="s">
        <v>74</v>
      </c>
      <c r="CU32" s="409" t="s">
        <v>75</v>
      </c>
      <c r="CV32" s="374"/>
      <c r="CW32" s="374"/>
      <c r="CX32" s="374"/>
      <c r="CY32" s="374"/>
      <c r="CZ32" s="374"/>
      <c r="DA32" s="374"/>
      <c r="DB32" s="374"/>
      <c r="DC32" s="374"/>
      <c r="DD32" s="374"/>
      <c r="DE32" s="374"/>
      <c r="DF32" s="374"/>
      <c r="DG32" s="374"/>
      <c r="DH32" s="374"/>
      <c r="DI32" s="374"/>
      <c r="DJ32" s="374"/>
      <c r="DK32" s="374"/>
      <c r="DL32" s="374"/>
      <c r="DM32" s="374"/>
      <c r="DN32" s="374"/>
      <c r="DO32" s="374"/>
      <c r="DP32" s="374"/>
      <c r="DQ32" s="374"/>
      <c r="DR32" s="374"/>
      <c r="DS32" s="374"/>
      <c r="DT32" s="374"/>
      <c r="DU32" s="374"/>
      <c r="DV32" s="374"/>
      <c r="DW32" s="374"/>
      <c r="DX32" s="374"/>
      <c r="DY32" s="260"/>
      <c r="DZ32" s="260"/>
      <c r="EA32" s="260"/>
      <c r="EB32" s="260"/>
      <c r="EC32" s="374"/>
      <c r="ED32" s="374"/>
      <c r="EE32" s="260"/>
      <c r="EF32" s="260"/>
      <c r="EG32" s="260"/>
      <c r="EH32" s="260"/>
      <c r="EI32" s="374"/>
      <c r="EJ32" s="374"/>
      <c r="EK32" s="260"/>
      <c r="EL32" s="260"/>
      <c r="EM32" s="374"/>
      <c r="EN32" s="374"/>
      <c r="EO32" s="260"/>
      <c r="EP32" s="260"/>
      <c r="EQ32" s="260"/>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791"/>
      <c r="D33" s="1040"/>
      <c r="E33" s="1040"/>
      <c r="F33" s="1040"/>
      <c r="G33" s="1040"/>
      <c r="H33" s="1040"/>
      <c r="I33" s="1040"/>
      <c r="J33" s="1040"/>
      <c r="K33" s="1040"/>
      <c r="L33" s="1040"/>
      <c r="M33" s="1040"/>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0"/>
      <c r="AJ33" s="1040"/>
      <c r="AK33" s="1040"/>
      <c r="AL33" s="1040"/>
      <c r="AM33" s="1040"/>
      <c r="AN33" s="1040"/>
      <c r="AO33" s="1040"/>
      <c r="AP33" s="1040"/>
      <c r="AQ33" s="1040"/>
      <c r="AR33" s="1040"/>
      <c r="AS33" s="1040"/>
      <c r="AT33" s="1040"/>
      <c r="AU33" s="1040"/>
      <c r="AV33" s="1040"/>
      <c r="AW33" s="1040"/>
      <c r="AX33" s="1091"/>
      <c r="AY33" s="339" t="s">
        <v>74</v>
      </c>
      <c r="AZ33" s="409" t="s">
        <v>75</v>
      </c>
      <c r="BA33" s="989"/>
      <c r="BB33" s="989"/>
      <c r="BC33" s="989"/>
      <c r="BD33" s="989"/>
      <c r="BE33" s="989"/>
      <c r="BF33" s="989"/>
      <c r="BG33" s="989"/>
      <c r="BH33" s="989"/>
      <c r="BI33" s="989"/>
      <c r="BJ33" s="989"/>
      <c r="BK33" s="989"/>
      <c r="BL33" s="989"/>
      <c r="BM33" s="989"/>
      <c r="BN33" s="989"/>
      <c r="BO33" s="989"/>
      <c r="BP33" s="989"/>
      <c r="BQ33" s="989"/>
      <c r="BR33" s="989"/>
      <c r="BS33" s="989"/>
      <c r="BT33" s="989"/>
      <c r="BU33" s="989"/>
      <c r="BV33" s="989"/>
      <c r="BW33" s="989"/>
      <c r="BX33" s="989"/>
      <c r="BY33" s="989"/>
      <c r="BZ33" s="989"/>
      <c r="CA33" s="989"/>
      <c r="CB33" s="989"/>
      <c r="CC33" s="989"/>
      <c r="CD33" s="260"/>
      <c r="CE33" s="260"/>
      <c r="CF33" s="260"/>
      <c r="CG33" s="260"/>
      <c r="CH33" s="989"/>
      <c r="CI33" s="989"/>
      <c r="CJ33" s="260"/>
      <c r="CK33" s="260"/>
      <c r="CL33" s="260"/>
      <c r="CM33" s="260"/>
      <c r="CN33" s="989"/>
      <c r="CO33" s="989"/>
      <c r="CP33" s="260"/>
      <c r="CQ33" s="260"/>
      <c r="CR33" s="989"/>
      <c r="CS33" s="989"/>
      <c r="CT33" s="339" t="s">
        <v>76</v>
      </c>
      <c r="CU33" s="409" t="s">
        <v>77</v>
      </c>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260"/>
      <c r="DZ33" s="260"/>
      <c r="EA33" s="260"/>
      <c r="EB33" s="260"/>
      <c r="EC33" s="367"/>
      <c r="ED33" s="367"/>
      <c r="EE33" s="260"/>
      <c r="EF33" s="260"/>
      <c r="EG33" s="260"/>
      <c r="EH33" s="260"/>
      <c r="EI33" s="367"/>
      <c r="EJ33" s="367"/>
      <c r="EK33" s="260"/>
      <c r="EL33" s="260"/>
      <c r="EM33" s="367"/>
      <c r="EN33" s="367"/>
      <c r="EO33" s="260"/>
      <c r="EP33" s="260"/>
      <c r="EQ33" s="260"/>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791"/>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L34" s="1040"/>
      <c r="AM34" s="1040"/>
      <c r="AN34" s="1040"/>
      <c r="AO34" s="1040"/>
      <c r="AP34" s="1040"/>
      <c r="AQ34" s="1040"/>
      <c r="AR34" s="1040"/>
      <c r="AS34" s="1040"/>
      <c r="AT34" s="1040"/>
      <c r="AU34" s="1040"/>
      <c r="AV34" s="1040"/>
      <c r="AW34" s="1040"/>
      <c r="AX34" s="1091"/>
      <c r="AY34" s="339" t="s">
        <v>76</v>
      </c>
      <c r="AZ34" s="409" t="s">
        <v>77</v>
      </c>
      <c r="BA34" s="954"/>
      <c r="BB34" s="954"/>
      <c r="BC34" s="954"/>
      <c r="BD34" s="954"/>
      <c r="BE34" s="954"/>
      <c r="BF34" s="954"/>
      <c r="BG34" s="954"/>
      <c r="BH34" s="954"/>
      <c r="BI34" s="954"/>
      <c r="BJ34" s="954"/>
      <c r="BK34" s="954"/>
      <c r="BL34" s="954"/>
      <c r="BM34" s="954"/>
      <c r="BN34" s="954"/>
      <c r="BO34" s="954"/>
      <c r="BP34" s="954"/>
      <c r="BQ34" s="954"/>
      <c r="BR34" s="954"/>
      <c r="BS34" s="954"/>
      <c r="BT34" s="954"/>
      <c r="BU34" s="954"/>
      <c r="BV34" s="954"/>
      <c r="BW34" s="954"/>
      <c r="BX34" s="954"/>
      <c r="BY34" s="954"/>
      <c r="BZ34" s="954"/>
      <c r="CA34" s="954"/>
      <c r="CB34" s="954"/>
      <c r="CC34" s="954"/>
      <c r="CD34" s="260"/>
      <c r="CE34" s="260"/>
      <c r="CF34" s="260"/>
      <c r="CG34" s="260"/>
      <c r="CH34" s="954"/>
      <c r="CI34" s="954"/>
      <c r="CJ34" s="260"/>
      <c r="CK34" s="260"/>
      <c r="CL34" s="260"/>
      <c r="CM34" s="260"/>
      <c r="CN34" s="954"/>
      <c r="CO34" s="954"/>
      <c r="CP34" s="260"/>
      <c r="CQ34" s="260"/>
      <c r="CR34" s="954"/>
      <c r="CS34" s="954"/>
      <c r="CT34" s="340" t="s">
        <v>78</v>
      </c>
      <c r="CU34" s="409" t="s">
        <v>79</v>
      </c>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260"/>
      <c r="DZ34" s="260"/>
      <c r="EA34" s="260"/>
      <c r="EB34" s="260"/>
      <c r="EC34" s="367"/>
      <c r="ED34" s="367"/>
      <c r="EE34" s="260"/>
      <c r="EF34" s="260"/>
      <c r="EG34" s="260"/>
      <c r="EH34" s="260"/>
      <c r="EI34" s="367"/>
      <c r="EJ34" s="367"/>
      <c r="EK34" s="260"/>
      <c r="EL34" s="260"/>
      <c r="EM34" s="367"/>
      <c r="EN34" s="367"/>
      <c r="EO34" s="260"/>
      <c r="EP34" s="260"/>
      <c r="EQ34" s="260"/>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791"/>
      <c r="D35" s="1040"/>
      <c r="E35" s="1040"/>
      <c r="F35" s="1040"/>
      <c r="G35" s="1040"/>
      <c r="H35" s="1040"/>
      <c r="I35" s="1040"/>
      <c r="J35" s="10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1040"/>
      <c r="AK35" s="1040"/>
      <c r="AL35" s="1040"/>
      <c r="AM35" s="1040"/>
      <c r="AN35" s="1040"/>
      <c r="AO35" s="1040"/>
      <c r="AP35" s="1040"/>
      <c r="AQ35" s="1040"/>
      <c r="AR35" s="1040"/>
      <c r="AS35" s="1040"/>
      <c r="AT35" s="1040"/>
      <c r="AU35" s="1040"/>
      <c r="AV35" s="1040"/>
      <c r="AW35" s="1040"/>
      <c r="AX35" s="1091"/>
      <c r="AY35" s="340" t="s">
        <v>78</v>
      </c>
      <c r="AZ35" s="409" t="s">
        <v>79</v>
      </c>
      <c r="BA35" s="954"/>
      <c r="BB35" s="954"/>
      <c r="BC35" s="954"/>
      <c r="BD35" s="954"/>
      <c r="BE35" s="954"/>
      <c r="BF35" s="954"/>
      <c r="BG35" s="954"/>
      <c r="BH35" s="954"/>
      <c r="BI35" s="954"/>
      <c r="BJ35" s="954"/>
      <c r="BK35" s="954"/>
      <c r="BL35" s="954"/>
      <c r="BM35" s="954"/>
      <c r="BN35" s="954"/>
      <c r="BO35" s="954"/>
      <c r="BP35" s="954"/>
      <c r="BQ35" s="954"/>
      <c r="BR35" s="954"/>
      <c r="BS35" s="954"/>
      <c r="BT35" s="954"/>
      <c r="BU35" s="954"/>
      <c r="BV35" s="954"/>
      <c r="BW35" s="954"/>
      <c r="BX35" s="954"/>
      <c r="BY35" s="954"/>
      <c r="BZ35" s="954"/>
      <c r="CA35" s="954"/>
      <c r="CB35" s="954"/>
      <c r="CC35" s="954"/>
      <c r="CD35" s="260"/>
      <c r="CE35" s="260"/>
      <c r="CF35" s="260"/>
      <c r="CG35" s="260"/>
      <c r="CH35" s="954"/>
      <c r="CI35" s="954"/>
      <c r="CJ35" s="260"/>
      <c r="CK35" s="260"/>
      <c r="CL35" s="260"/>
      <c r="CM35" s="260"/>
      <c r="CN35" s="954"/>
      <c r="CO35" s="954"/>
      <c r="CP35" s="260"/>
      <c r="CQ35" s="260"/>
      <c r="CR35" s="954"/>
      <c r="CS35" s="954"/>
      <c r="CT35" s="340"/>
      <c r="CU35" s="409"/>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260"/>
      <c r="DZ35" s="260"/>
      <c r="EA35" s="260"/>
      <c r="EB35" s="260"/>
      <c r="EC35" s="367"/>
      <c r="ED35" s="367"/>
      <c r="EE35" s="260"/>
      <c r="EF35" s="260"/>
      <c r="EG35" s="260"/>
      <c r="EH35" s="260"/>
      <c r="EI35" s="367"/>
      <c r="EJ35" s="367"/>
      <c r="EK35" s="260"/>
      <c r="EL35" s="260"/>
      <c r="EM35" s="367"/>
      <c r="EN35" s="367"/>
      <c r="EO35" s="260"/>
      <c r="EP35" s="260"/>
      <c r="EQ35" s="260"/>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791"/>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c r="AX36" s="1091"/>
      <c r="AY36" s="340"/>
      <c r="AZ36" s="409"/>
      <c r="BA36" s="954"/>
      <c r="BB36" s="954"/>
      <c r="BC36" s="954"/>
      <c r="BD36" s="954"/>
      <c r="BE36" s="954"/>
      <c r="BF36" s="954"/>
      <c r="BG36" s="954"/>
      <c r="BH36" s="954"/>
      <c r="BI36" s="954"/>
      <c r="BJ36" s="954"/>
      <c r="BK36" s="954"/>
      <c r="BL36" s="954"/>
      <c r="BM36" s="954"/>
      <c r="BN36" s="954"/>
      <c r="BO36" s="954"/>
      <c r="BP36" s="954"/>
      <c r="BQ36" s="954"/>
      <c r="BR36" s="954"/>
      <c r="BS36" s="954"/>
      <c r="BT36" s="954"/>
      <c r="BU36" s="954"/>
      <c r="BV36" s="954"/>
      <c r="BW36" s="954"/>
      <c r="BX36" s="954"/>
      <c r="BY36" s="954"/>
      <c r="BZ36" s="954"/>
      <c r="CA36" s="954"/>
      <c r="CB36" s="954"/>
      <c r="CC36" s="954"/>
      <c r="CD36" s="260"/>
      <c r="CE36" s="260"/>
      <c r="CF36" s="260"/>
      <c r="CG36" s="260"/>
      <c r="CH36" s="954"/>
      <c r="CI36" s="954"/>
      <c r="CJ36" s="260"/>
      <c r="CK36" s="260"/>
      <c r="CL36" s="260"/>
      <c r="CM36" s="260"/>
      <c r="CN36" s="954"/>
      <c r="CO36" s="954"/>
      <c r="CP36" s="260"/>
      <c r="CQ36" s="260"/>
      <c r="CR36" s="954"/>
      <c r="CS36" s="954"/>
      <c r="CT36" s="1104"/>
      <c r="CU36" s="1102"/>
      <c r="CV36" s="1102"/>
      <c r="CW36" s="1102"/>
      <c r="CX36" s="1102"/>
      <c r="CY36" s="1102"/>
      <c r="CZ36" s="1102"/>
      <c r="DA36" s="1102"/>
      <c r="DB36" s="1102"/>
      <c r="DC36" s="1102"/>
      <c r="DD36" s="1102"/>
      <c r="DE36" s="1102"/>
      <c r="DF36" s="1102"/>
      <c r="DG36" s="1102"/>
      <c r="DH36" s="1102"/>
      <c r="DI36" s="1102"/>
      <c r="DJ36" s="1102"/>
      <c r="DK36" s="1102"/>
      <c r="DL36" s="1102"/>
      <c r="DM36" s="1102"/>
      <c r="DN36" s="1102"/>
      <c r="DO36" s="1102"/>
      <c r="DP36" s="1102"/>
      <c r="DQ36" s="1102"/>
      <c r="DR36" s="1102"/>
      <c r="DS36" s="1102"/>
      <c r="DT36" s="1102"/>
      <c r="DU36" s="1102"/>
      <c r="DV36" s="1102"/>
      <c r="DW36" s="1102"/>
      <c r="DX36" s="1102"/>
      <c r="DY36" s="260"/>
      <c r="DZ36" s="260"/>
      <c r="EA36" s="260"/>
      <c r="EB36" s="260"/>
      <c r="EC36" s="260"/>
      <c r="ED36" s="260"/>
      <c r="EE36" s="260"/>
      <c r="EF36" s="260"/>
      <c r="EG36" s="260"/>
      <c r="EH36" s="260"/>
      <c r="EI36" s="260"/>
      <c r="EJ36" s="260"/>
      <c r="EK36" s="260"/>
      <c r="EL36" s="260"/>
      <c r="EM36" s="260"/>
      <c r="EN36" s="260"/>
      <c r="EO36" s="260"/>
      <c r="EP36" s="260"/>
      <c r="EQ36" s="260"/>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791"/>
      <c r="D37" s="1040"/>
      <c r="E37" s="1040"/>
      <c r="F37" s="1040"/>
      <c r="G37" s="1040"/>
      <c r="H37" s="1040"/>
      <c r="I37" s="1040"/>
      <c r="J37" s="10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L37" s="1040"/>
      <c r="AM37" s="1040"/>
      <c r="AN37" s="1040"/>
      <c r="AO37" s="1040"/>
      <c r="AP37" s="1040"/>
      <c r="AQ37" s="1040"/>
      <c r="AR37" s="1040"/>
      <c r="AS37" s="1040"/>
      <c r="AT37" s="1040"/>
      <c r="AU37" s="1040"/>
      <c r="AV37" s="1040"/>
      <c r="AW37" s="1040"/>
      <c r="AX37" s="1091"/>
      <c r="AY37" s="1095"/>
      <c r="AZ37" s="1095"/>
      <c r="BA37" s="1095"/>
      <c r="BB37" s="1095"/>
      <c r="BC37" s="1095"/>
      <c r="BD37" s="1095"/>
      <c r="BE37" s="1095"/>
      <c r="BF37" s="1095"/>
      <c r="BG37" s="1095"/>
      <c r="BH37" s="1095"/>
      <c r="BI37" s="1095"/>
      <c r="BJ37" s="1095"/>
      <c r="BK37" s="1095"/>
      <c r="BL37" s="1095"/>
      <c r="BM37" s="1095"/>
      <c r="BN37" s="1095"/>
      <c r="BO37" s="1095"/>
      <c r="BP37" s="1095"/>
      <c r="BQ37" s="1095"/>
      <c r="BR37" s="1095"/>
      <c r="BS37" s="1095"/>
      <c r="BT37" s="1095"/>
      <c r="BU37" s="1095"/>
      <c r="BV37" s="1095"/>
      <c r="BW37" s="1095"/>
      <c r="BX37" s="1095"/>
      <c r="BY37" s="1095"/>
      <c r="BZ37" s="1095"/>
      <c r="CA37" s="1095"/>
      <c r="CB37" s="1095"/>
      <c r="CC37" s="1095"/>
      <c r="CD37" s="260"/>
      <c r="CE37" s="260"/>
      <c r="CF37" s="260"/>
      <c r="CG37" s="260"/>
      <c r="CH37" s="260"/>
      <c r="CI37" s="260"/>
      <c r="CJ37" s="260"/>
      <c r="CK37" s="260"/>
      <c r="CL37" s="260"/>
      <c r="CM37" s="260"/>
      <c r="CN37" s="260"/>
      <c r="CO37" s="260"/>
      <c r="CP37" s="260"/>
      <c r="CQ37" s="260"/>
      <c r="CR37" s="260"/>
      <c r="CS37" s="260"/>
      <c r="CT37" s="1104"/>
      <c r="CU37" s="1102"/>
      <c r="CV37" s="1102"/>
      <c r="CW37" s="1102"/>
      <c r="CX37" s="1102"/>
      <c r="CY37" s="1102"/>
      <c r="CZ37" s="1102"/>
      <c r="DA37" s="1102"/>
      <c r="DB37" s="1102"/>
      <c r="DC37" s="1102"/>
      <c r="DD37" s="1102"/>
      <c r="DE37" s="1102"/>
      <c r="DF37" s="1102"/>
      <c r="DG37" s="1102"/>
      <c r="DH37" s="1102"/>
      <c r="DI37" s="1102"/>
      <c r="DJ37" s="1102"/>
      <c r="DK37" s="1102"/>
      <c r="DL37" s="1102"/>
      <c r="DM37" s="1102"/>
      <c r="DN37" s="1102"/>
      <c r="DO37" s="1102"/>
      <c r="DP37" s="1102"/>
      <c r="DQ37" s="1102"/>
      <c r="DR37" s="1102"/>
      <c r="DS37" s="1102"/>
      <c r="DT37" s="1102"/>
      <c r="DU37" s="1102"/>
      <c r="DV37" s="1102"/>
      <c r="DW37" s="1102"/>
      <c r="DX37" s="1102"/>
      <c r="DY37" s="260"/>
      <c r="DZ37" s="260"/>
      <c r="EA37" s="260"/>
      <c r="EB37" s="260"/>
      <c r="EC37" s="260"/>
      <c r="ED37" s="260"/>
      <c r="EE37" s="260"/>
      <c r="EF37" s="260"/>
      <c r="EG37" s="260"/>
      <c r="EH37" s="260"/>
      <c r="EI37" s="260"/>
      <c r="EJ37" s="260"/>
      <c r="EK37" s="260"/>
      <c r="EL37" s="260"/>
      <c r="EM37" s="260"/>
      <c r="EN37" s="260"/>
      <c r="EO37" s="260"/>
      <c r="EP37" s="260"/>
      <c r="EQ37" s="260"/>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791"/>
      <c r="D38" s="1040"/>
      <c r="E38" s="1040"/>
      <c r="F38" s="1040"/>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L38" s="1040"/>
      <c r="AM38" s="1040"/>
      <c r="AN38" s="1040"/>
      <c r="AO38" s="1040"/>
      <c r="AP38" s="1040"/>
      <c r="AQ38" s="1040"/>
      <c r="AR38" s="1040"/>
      <c r="AS38" s="1040"/>
      <c r="AT38" s="1040"/>
      <c r="AU38" s="1040"/>
      <c r="AV38" s="1040"/>
      <c r="AW38" s="1040"/>
      <c r="AX38" s="1091"/>
      <c r="AY38" s="1095"/>
      <c r="AZ38" s="1095"/>
      <c r="BA38" s="1095"/>
      <c r="BB38" s="1095"/>
      <c r="BC38" s="1095"/>
      <c r="BD38" s="1095"/>
      <c r="BE38" s="1095"/>
      <c r="BF38" s="1095"/>
      <c r="BG38" s="1095"/>
      <c r="BH38" s="1095"/>
      <c r="BI38" s="1095"/>
      <c r="BJ38" s="1095"/>
      <c r="BK38" s="1095"/>
      <c r="BL38" s="1095"/>
      <c r="BM38" s="1095"/>
      <c r="BN38" s="1095"/>
      <c r="BO38" s="1095"/>
      <c r="BP38" s="1095"/>
      <c r="BQ38" s="1095"/>
      <c r="BR38" s="1095"/>
      <c r="BS38" s="1095"/>
      <c r="BT38" s="1095"/>
      <c r="BU38" s="1095"/>
      <c r="BV38" s="1095"/>
      <c r="BW38" s="1095"/>
      <c r="BX38" s="1095"/>
      <c r="BY38" s="1095"/>
      <c r="BZ38" s="1095"/>
      <c r="CA38" s="1095"/>
      <c r="CB38" s="1095"/>
      <c r="CC38" s="1095"/>
      <c r="CD38" s="260"/>
      <c r="CE38" s="260"/>
      <c r="CF38" s="260"/>
      <c r="CG38" s="260"/>
      <c r="CH38" s="260"/>
      <c r="CI38" s="260"/>
      <c r="CJ38" s="260"/>
      <c r="CK38" s="260"/>
      <c r="CL38" s="260"/>
      <c r="CM38" s="260"/>
      <c r="CN38" s="260"/>
      <c r="CO38" s="260"/>
      <c r="CP38" s="260"/>
      <c r="CQ38" s="260"/>
      <c r="CR38" s="260"/>
      <c r="CS38" s="260"/>
      <c r="CT38" s="1104"/>
      <c r="CU38" s="1102"/>
      <c r="CV38" s="1102"/>
      <c r="CW38" s="1102"/>
      <c r="CX38" s="1102"/>
      <c r="CY38" s="1102"/>
      <c r="CZ38" s="1102"/>
      <c r="DA38" s="1102"/>
      <c r="DB38" s="1102"/>
      <c r="DC38" s="1102"/>
      <c r="DD38" s="1102"/>
      <c r="DE38" s="1102"/>
      <c r="DF38" s="1102"/>
      <c r="DG38" s="1102"/>
      <c r="DH38" s="1102"/>
      <c r="DI38" s="1102"/>
      <c r="DJ38" s="1102"/>
      <c r="DK38" s="1102"/>
      <c r="DL38" s="1102"/>
      <c r="DM38" s="1102"/>
      <c r="DN38" s="1102"/>
      <c r="DO38" s="1102"/>
      <c r="DP38" s="1102"/>
      <c r="DQ38" s="1102"/>
      <c r="DR38" s="1102"/>
      <c r="DS38" s="1102"/>
      <c r="DT38" s="1102"/>
      <c r="DU38" s="1102"/>
      <c r="DV38" s="1102"/>
      <c r="DW38" s="1102"/>
      <c r="DX38" s="1102"/>
      <c r="DY38" s="260"/>
      <c r="DZ38" s="260"/>
      <c r="EA38" s="260"/>
      <c r="EB38" s="260"/>
      <c r="EC38" s="260"/>
      <c r="ED38" s="260"/>
      <c r="EE38" s="260"/>
      <c r="EF38" s="260"/>
      <c r="EG38" s="260"/>
      <c r="EH38" s="260"/>
      <c r="EI38" s="260"/>
      <c r="EJ38" s="260"/>
      <c r="EK38" s="260"/>
      <c r="EL38" s="260"/>
      <c r="EM38" s="260"/>
      <c r="EN38" s="260"/>
      <c r="EO38" s="260"/>
      <c r="EP38" s="260"/>
      <c r="EQ38" s="260"/>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791"/>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L39" s="1040"/>
      <c r="AM39" s="1040"/>
      <c r="AN39" s="1040"/>
      <c r="AO39" s="1040"/>
      <c r="AP39" s="1040"/>
      <c r="AQ39" s="1040"/>
      <c r="AR39" s="1040"/>
      <c r="AS39" s="1040"/>
      <c r="AT39" s="1040"/>
      <c r="AU39" s="1040"/>
      <c r="AV39" s="1040"/>
      <c r="AW39" s="1040"/>
      <c r="AX39" s="1091"/>
      <c r="AY39" s="1095"/>
      <c r="AZ39" s="1095"/>
      <c r="BA39" s="1095"/>
      <c r="BB39" s="1095"/>
      <c r="BC39" s="1095"/>
      <c r="BD39" s="1095"/>
      <c r="BE39" s="1095"/>
      <c r="BF39" s="1095"/>
      <c r="BG39" s="1095"/>
      <c r="BH39" s="1095"/>
      <c r="BI39" s="1095"/>
      <c r="BJ39" s="1095"/>
      <c r="BK39" s="1095"/>
      <c r="BL39" s="1095"/>
      <c r="BM39" s="1095"/>
      <c r="BN39" s="1095"/>
      <c r="BO39" s="1095"/>
      <c r="BP39" s="1095"/>
      <c r="BQ39" s="1095"/>
      <c r="BR39" s="1095"/>
      <c r="BS39" s="1095"/>
      <c r="BT39" s="1095"/>
      <c r="BU39" s="1095"/>
      <c r="BV39" s="1095"/>
      <c r="BW39" s="1095"/>
      <c r="BX39" s="1095"/>
      <c r="BY39" s="1095"/>
      <c r="BZ39" s="1095"/>
      <c r="CA39" s="1095"/>
      <c r="CB39" s="1095"/>
      <c r="CC39" s="1095"/>
      <c r="CD39" s="260"/>
      <c r="CE39" s="260"/>
      <c r="CF39" s="260"/>
      <c r="CG39" s="260"/>
      <c r="CH39" s="260"/>
      <c r="CI39" s="260"/>
      <c r="CJ39" s="260"/>
      <c r="CK39" s="260"/>
      <c r="CL39" s="260"/>
      <c r="CM39" s="260"/>
      <c r="CN39" s="260"/>
      <c r="CO39" s="260"/>
      <c r="CP39" s="260"/>
      <c r="CQ39" s="260"/>
      <c r="CR39" s="260"/>
      <c r="CS39" s="260"/>
      <c r="CT39" s="1104"/>
      <c r="CU39" s="1102"/>
      <c r="CV39" s="1102"/>
      <c r="CW39" s="1102"/>
      <c r="CX39" s="1102"/>
      <c r="CY39" s="1102"/>
      <c r="CZ39" s="1102"/>
      <c r="DA39" s="1102"/>
      <c r="DB39" s="1102"/>
      <c r="DC39" s="1102"/>
      <c r="DD39" s="1102"/>
      <c r="DE39" s="1102"/>
      <c r="DF39" s="1102"/>
      <c r="DG39" s="1102"/>
      <c r="DH39" s="1102"/>
      <c r="DI39" s="1102"/>
      <c r="DJ39" s="1102"/>
      <c r="DK39" s="1102"/>
      <c r="DL39" s="1102"/>
      <c r="DM39" s="1102"/>
      <c r="DN39" s="1102"/>
      <c r="DO39" s="1102"/>
      <c r="DP39" s="1102"/>
      <c r="DQ39" s="1102"/>
      <c r="DR39" s="1102"/>
      <c r="DS39" s="1102"/>
      <c r="DT39" s="1102"/>
      <c r="DU39" s="1102"/>
      <c r="DV39" s="1102"/>
      <c r="DW39" s="1102"/>
      <c r="DX39" s="1102"/>
      <c r="DY39" s="260"/>
      <c r="DZ39" s="260"/>
      <c r="EA39" s="260"/>
      <c r="EB39" s="260"/>
      <c r="EC39" s="260"/>
      <c r="ED39" s="260"/>
      <c r="EE39" s="260"/>
      <c r="EF39" s="260"/>
      <c r="EG39" s="260"/>
      <c r="EH39" s="260"/>
      <c r="EI39" s="260"/>
      <c r="EJ39" s="260"/>
      <c r="EK39" s="260"/>
      <c r="EL39" s="260"/>
      <c r="EM39" s="260"/>
      <c r="EN39" s="260"/>
      <c r="EO39" s="260"/>
      <c r="EP39" s="260"/>
      <c r="EQ39" s="260"/>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791"/>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c r="AM40" s="1040"/>
      <c r="AN40" s="1040"/>
      <c r="AO40" s="1040"/>
      <c r="AP40" s="1040"/>
      <c r="AQ40" s="1040"/>
      <c r="AR40" s="1040"/>
      <c r="AS40" s="1040"/>
      <c r="AT40" s="1040"/>
      <c r="AU40" s="1040"/>
      <c r="AV40" s="1040"/>
      <c r="AW40" s="1040"/>
      <c r="AX40" s="1091"/>
      <c r="AY40" s="1095"/>
      <c r="AZ40" s="1095"/>
      <c r="BA40" s="1095"/>
      <c r="BB40" s="1095"/>
      <c r="BC40" s="1095"/>
      <c r="BD40" s="1095"/>
      <c r="BE40" s="1095"/>
      <c r="BF40" s="1095"/>
      <c r="BG40" s="1095"/>
      <c r="BH40" s="1095"/>
      <c r="BI40" s="1095"/>
      <c r="BJ40" s="1095"/>
      <c r="BK40" s="1095"/>
      <c r="BL40" s="1095"/>
      <c r="BM40" s="1095"/>
      <c r="BN40" s="1095"/>
      <c r="BO40" s="1095"/>
      <c r="BP40" s="1095"/>
      <c r="BQ40" s="1095"/>
      <c r="BR40" s="1095"/>
      <c r="BS40" s="1095"/>
      <c r="BT40" s="1095"/>
      <c r="BU40" s="1095"/>
      <c r="BV40" s="1095"/>
      <c r="BW40" s="1095"/>
      <c r="BX40" s="1095"/>
      <c r="BY40" s="1095"/>
      <c r="BZ40" s="1095"/>
      <c r="CA40" s="1095"/>
      <c r="CB40" s="1095"/>
      <c r="CC40" s="1095"/>
      <c r="CD40" s="260"/>
      <c r="CE40" s="260"/>
      <c r="CF40" s="260"/>
      <c r="CG40" s="260"/>
      <c r="CH40" s="260"/>
      <c r="CI40" s="260"/>
      <c r="CJ40" s="260"/>
      <c r="CK40" s="260"/>
      <c r="CL40" s="260"/>
      <c r="CM40" s="260"/>
      <c r="CN40" s="260"/>
      <c r="CO40" s="260"/>
      <c r="CP40" s="260"/>
      <c r="CQ40" s="260"/>
      <c r="CR40" s="260"/>
      <c r="CS40" s="260"/>
      <c r="CT40" s="1104"/>
      <c r="CU40" s="1102"/>
      <c r="CV40" s="1102"/>
      <c r="CW40" s="1102"/>
      <c r="CX40" s="1102"/>
      <c r="CY40" s="1102"/>
      <c r="CZ40" s="1102"/>
      <c r="DA40" s="1102"/>
      <c r="DB40" s="1102"/>
      <c r="DC40" s="1102"/>
      <c r="DD40" s="1102"/>
      <c r="DE40" s="1102"/>
      <c r="DF40" s="1102"/>
      <c r="DG40" s="1102"/>
      <c r="DH40" s="1102"/>
      <c r="DI40" s="1102"/>
      <c r="DJ40" s="1102"/>
      <c r="DK40" s="1102"/>
      <c r="DL40" s="1102"/>
      <c r="DM40" s="1102"/>
      <c r="DN40" s="1102"/>
      <c r="DO40" s="1102"/>
      <c r="DP40" s="1102"/>
      <c r="DQ40" s="1102"/>
      <c r="DR40" s="1102"/>
      <c r="DS40" s="1102"/>
      <c r="DT40" s="1102"/>
      <c r="DU40" s="1102"/>
      <c r="DV40" s="1102"/>
      <c r="DW40" s="1102"/>
      <c r="DX40" s="1102"/>
      <c r="DY40" s="260"/>
      <c r="DZ40" s="260"/>
      <c r="EA40" s="260"/>
      <c r="EB40" s="260"/>
      <c r="EC40" s="260"/>
      <c r="ED40" s="260"/>
      <c r="EE40" s="260"/>
      <c r="EF40" s="260"/>
      <c r="EG40" s="260"/>
      <c r="EH40" s="260"/>
      <c r="EI40" s="260"/>
      <c r="EJ40" s="260"/>
      <c r="EK40" s="260"/>
      <c r="EL40" s="260"/>
      <c r="EM40" s="260"/>
      <c r="EN40" s="260"/>
      <c r="EO40" s="260"/>
      <c r="EP40" s="260"/>
      <c r="EQ40" s="26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791"/>
      <c r="D41" s="1040"/>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040"/>
      <c r="AJ41" s="1040"/>
      <c r="AK41" s="1040"/>
      <c r="AL41" s="1040"/>
      <c r="AM41" s="1040"/>
      <c r="AN41" s="1040"/>
      <c r="AO41" s="1040"/>
      <c r="AP41" s="1040"/>
      <c r="AQ41" s="1040"/>
      <c r="AR41" s="1040"/>
      <c r="AS41" s="1040"/>
      <c r="AT41" s="1040"/>
      <c r="AU41" s="1040"/>
      <c r="AV41" s="1040"/>
      <c r="AW41" s="1040"/>
      <c r="AX41" s="1091"/>
      <c r="AY41" s="1095"/>
      <c r="AZ41" s="1095"/>
      <c r="BA41" s="1095"/>
      <c r="BB41" s="1095"/>
      <c r="BC41" s="1095"/>
      <c r="BD41" s="1095"/>
      <c r="BE41" s="1095"/>
      <c r="BF41" s="1095"/>
      <c r="BG41" s="1095"/>
      <c r="BH41" s="1095"/>
      <c r="BI41" s="1095"/>
      <c r="BJ41" s="1095"/>
      <c r="BK41" s="1095"/>
      <c r="BL41" s="1095"/>
      <c r="BM41" s="1095"/>
      <c r="BN41" s="1095"/>
      <c r="BO41" s="1095"/>
      <c r="BP41" s="1095"/>
      <c r="BQ41" s="1095"/>
      <c r="BR41" s="1095"/>
      <c r="BS41" s="1095"/>
      <c r="BT41" s="1095"/>
      <c r="BU41" s="1095"/>
      <c r="BV41" s="1095"/>
      <c r="BW41" s="1095"/>
      <c r="BX41" s="1095"/>
      <c r="BY41" s="1095"/>
      <c r="BZ41" s="1095"/>
      <c r="CA41" s="1095"/>
      <c r="CB41" s="1095"/>
      <c r="CC41" s="1095"/>
      <c r="CD41" s="260"/>
      <c r="CE41" s="260"/>
      <c r="CF41" s="260"/>
      <c r="CG41" s="260"/>
      <c r="CH41" s="260"/>
      <c r="CI41" s="260"/>
      <c r="CJ41" s="260"/>
      <c r="CK41" s="260"/>
      <c r="CL41" s="260"/>
      <c r="CM41" s="260"/>
      <c r="CN41" s="260"/>
      <c r="CO41" s="260"/>
      <c r="CP41" s="260"/>
      <c r="CQ41" s="260"/>
      <c r="CR41" s="260"/>
      <c r="CS41" s="260"/>
      <c r="CT41" s="1104"/>
      <c r="CU41" s="1102"/>
      <c r="CV41" s="1102"/>
      <c r="CW41" s="1102"/>
      <c r="CX41" s="1102"/>
      <c r="CY41" s="1102"/>
      <c r="CZ41" s="1102"/>
      <c r="DA41" s="1102"/>
      <c r="DB41" s="1102"/>
      <c r="DC41" s="1102"/>
      <c r="DD41" s="1102"/>
      <c r="DE41" s="1102"/>
      <c r="DF41" s="1102"/>
      <c r="DG41" s="1102"/>
      <c r="DH41" s="1102"/>
      <c r="DI41" s="1102"/>
      <c r="DJ41" s="1102"/>
      <c r="DK41" s="1102"/>
      <c r="DL41" s="1102"/>
      <c r="DM41" s="1102"/>
      <c r="DN41" s="1102"/>
      <c r="DO41" s="1102"/>
      <c r="DP41" s="1102"/>
      <c r="DQ41" s="1102"/>
      <c r="DR41" s="1102"/>
      <c r="DS41" s="1102"/>
      <c r="DT41" s="1102"/>
      <c r="DU41" s="1102"/>
      <c r="DV41" s="1102"/>
      <c r="DW41" s="1102"/>
      <c r="DX41" s="1102"/>
      <c r="DY41" s="260"/>
      <c r="DZ41" s="260"/>
      <c r="EA41" s="260"/>
      <c r="EB41" s="260"/>
      <c r="EC41" s="260"/>
      <c r="ED41" s="260"/>
      <c r="EE41" s="260"/>
      <c r="EF41" s="260"/>
      <c r="EG41" s="260"/>
      <c r="EH41" s="260"/>
      <c r="EI41" s="260"/>
      <c r="EJ41" s="260"/>
      <c r="EK41" s="260"/>
      <c r="EL41" s="260"/>
      <c r="EM41" s="260"/>
      <c r="EN41" s="260"/>
      <c r="EO41" s="260"/>
      <c r="EP41" s="260"/>
      <c r="EQ41" s="260"/>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791"/>
      <c r="D42" s="1040"/>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c r="AX42" s="1091"/>
      <c r="AY42" s="1095"/>
      <c r="AZ42" s="1095"/>
      <c r="BA42" s="1095"/>
      <c r="BB42" s="1095"/>
      <c r="BC42" s="1095"/>
      <c r="BD42" s="1095"/>
      <c r="BE42" s="1095"/>
      <c r="BF42" s="1095"/>
      <c r="BG42" s="1095"/>
      <c r="BH42" s="1095"/>
      <c r="BI42" s="1095"/>
      <c r="BJ42" s="1095"/>
      <c r="BK42" s="1095"/>
      <c r="BL42" s="1095"/>
      <c r="BM42" s="1095"/>
      <c r="BN42" s="1095"/>
      <c r="BO42" s="1095"/>
      <c r="BP42" s="1095"/>
      <c r="BQ42" s="1095"/>
      <c r="BR42" s="1095"/>
      <c r="BS42" s="1095"/>
      <c r="BT42" s="1095"/>
      <c r="BU42" s="1095"/>
      <c r="BV42" s="1095"/>
      <c r="BW42" s="1095"/>
      <c r="BX42" s="1095"/>
      <c r="BY42" s="1095"/>
      <c r="BZ42" s="1095"/>
      <c r="CA42" s="1095"/>
      <c r="CB42" s="1095"/>
      <c r="CC42" s="1095"/>
      <c r="CD42" s="260"/>
      <c r="CE42" s="260"/>
      <c r="CF42" s="260"/>
      <c r="CG42" s="260"/>
      <c r="CH42" s="260"/>
      <c r="CI42" s="260"/>
      <c r="CJ42" s="260"/>
      <c r="CK42" s="260"/>
      <c r="CL42" s="260"/>
      <c r="CM42" s="260"/>
      <c r="CN42" s="260"/>
      <c r="CO42" s="260"/>
      <c r="CP42" s="260"/>
      <c r="CQ42" s="260"/>
      <c r="CR42" s="260"/>
      <c r="CS42" s="260"/>
      <c r="CT42" s="1104"/>
      <c r="CU42" s="1102"/>
      <c r="CV42" s="1102"/>
      <c r="CW42" s="1102"/>
      <c r="CX42" s="1102"/>
      <c r="CY42" s="1102"/>
      <c r="CZ42" s="1102"/>
      <c r="DA42" s="1102"/>
      <c r="DB42" s="1102"/>
      <c r="DC42" s="1102"/>
      <c r="DD42" s="1102"/>
      <c r="DE42" s="1102"/>
      <c r="DF42" s="1102"/>
      <c r="DG42" s="1102"/>
      <c r="DH42" s="1102"/>
      <c r="DI42" s="1102"/>
      <c r="DJ42" s="1102"/>
      <c r="DK42" s="1102"/>
      <c r="DL42" s="1102"/>
      <c r="DM42" s="1102"/>
      <c r="DN42" s="1102"/>
      <c r="DO42" s="1102"/>
      <c r="DP42" s="1102"/>
      <c r="DQ42" s="1102"/>
      <c r="DR42" s="1102"/>
      <c r="DS42" s="1102"/>
      <c r="DT42" s="1102"/>
      <c r="DU42" s="1102"/>
      <c r="DV42" s="1102"/>
      <c r="DW42" s="1102"/>
      <c r="DX42" s="1102"/>
      <c r="DY42" s="260"/>
      <c r="DZ42" s="260"/>
      <c r="EA42" s="260"/>
      <c r="EB42" s="260"/>
      <c r="EC42" s="260"/>
      <c r="ED42" s="260"/>
      <c r="EE42" s="260"/>
      <c r="EF42" s="260"/>
      <c r="EG42" s="260"/>
      <c r="EH42" s="260"/>
      <c r="EI42" s="260"/>
      <c r="EJ42" s="260"/>
      <c r="EK42" s="260"/>
      <c r="EL42" s="260"/>
      <c r="EM42" s="260"/>
      <c r="EN42" s="260"/>
      <c r="EO42" s="260"/>
      <c r="EP42" s="260"/>
      <c r="EQ42" s="260"/>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791"/>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91"/>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260"/>
      <c r="CE43" s="260"/>
      <c r="CF43" s="260"/>
      <c r="CG43" s="260"/>
      <c r="CH43" s="260"/>
      <c r="CI43" s="260"/>
      <c r="CJ43" s="260"/>
      <c r="CK43" s="260"/>
      <c r="CL43" s="260"/>
      <c r="CM43" s="260"/>
      <c r="CN43" s="260"/>
      <c r="CO43" s="260"/>
      <c r="CP43" s="260"/>
      <c r="CQ43" s="260"/>
      <c r="CR43" s="260"/>
      <c r="CS43" s="260"/>
      <c r="CT43" s="1104"/>
      <c r="CU43" s="1102"/>
      <c r="CV43" s="1102"/>
      <c r="CW43" s="1102"/>
      <c r="CX43" s="1102"/>
      <c r="CY43" s="1102"/>
      <c r="CZ43" s="1102"/>
      <c r="DA43" s="1102"/>
      <c r="DB43" s="1102"/>
      <c r="DC43" s="1102"/>
      <c r="DD43" s="1102"/>
      <c r="DE43" s="1102"/>
      <c r="DF43" s="1102"/>
      <c r="DG43" s="1102"/>
      <c r="DH43" s="1102"/>
      <c r="DI43" s="1102"/>
      <c r="DJ43" s="1102"/>
      <c r="DK43" s="1102"/>
      <c r="DL43" s="1102"/>
      <c r="DM43" s="1102"/>
      <c r="DN43" s="1102"/>
      <c r="DO43" s="1102"/>
      <c r="DP43" s="1102"/>
      <c r="DQ43" s="1102"/>
      <c r="DR43" s="1102"/>
      <c r="DS43" s="1102"/>
      <c r="DT43" s="1102"/>
      <c r="DU43" s="1102"/>
      <c r="DV43" s="1102"/>
      <c r="DW43" s="1102"/>
      <c r="DX43" s="1102"/>
      <c r="DY43" s="260"/>
      <c r="DZ43" s="260"/>
      <c r="EA43" s="260"/>
      <c r="EB43" s="260"/>
      <c r="EC43" s="260"/>
      <c r="ED43" s="260"/>
      <c r="EE43" s="260"/>
      <c r="EF43" s="260"/>
      <c r="EG43" s="260"/>
      <c r="EH43" s="260"/>
      <c r="EI43" s="260"/>
      <c r="EJ43" s="260"/>
      <c r="EK43" s="260"/>
      <c r="EL43" s="260"/>
      <c r="EM43" s="260"/>
      <c r="EN43" s="260"/>
      <c r="EO43" s="260"/>
      <c r="EP43" s="260"/>
      <c r="EQ43" s="260"/>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791"/>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c r="AH44" s="1040"/>
      <c r="AI44" s="1040"/>
      <c r="AJ44" s="1040"/>
      <c r="AK44" s="1040"/>
      <c r="AL44" s="1040"/>
      <c r="AM44" s="1040"/>
      <c r="AN44" s="1040"/>
      <c r="AO44" s="1040"/>
      <c r="AP44" s="1040"/>
      <c r="AQ44" s="1040"/>
      <c r="AR44" s="1040"/>
      <c r="AS44" s="1040"/>
      <c r="AT44" s="1040"/>
      <c r="AU44" s="1040"/>
      <c r="AV44" s="1040"/>
      <c r="AW44" s="1040"/>
      <c r="AX44" s="1091"/>
      <c r="AY44" s="1095"/>
      <c r="AZ44" s="1095"/>
      <c r="BA44" s="1095"/>
      <c r="BB44" s="1095"/>
      <c r="BC44" s="1095"/>
      <c r="BD44" s="1095"/>
      <c r="BE44" s="1095"/>
      <c r="BF44" s="1095"/>
      <c r="BG44" s="1095"/>
      <c r="BH44" s="1095"/>
      <c r="BI44" s="1095"/>
      <c r="BJ44" s="1095"/>
      <c r="BK44" s="1095"/>
      <c r="BL44" s="1095"/>
      <c r="BM44" s="1095"/>
      <c r="BN44" s="1095"/>
      <c r="BO44" s="1095"/>
      <c r="BP44" s="1095"/>
      <c r="BQ44" s="1095"/>
      <c r="BR44" s="1095"/>
      <c r="BS44" s="1095"/>
      <c r="BT44" s="1095"/>
      <c r="BU44" s="1095"/>
      <c r="BV44" s="1095"/>
      <c r="BW44" s="1095"/>
      <c r="BX44" s="1095"/>
      <c r="BY44" s="1095"/>
      <c r="BZ44" s="1095"/>
      <c r="CA44" s="1095"/>
      <c r="CB44" s="1095"/>
      <c r="CC44" s="1095"/>
      <c r="CD44" s="260"/>
      <c r="CE44" s="260"/>
      <c r="CF44" s="260"/>
      <c r="CG44" s="260"/>
      <c r="CH44" s="260"/>
      <c r="CI44" s="260"/>
      <c r="CJ44" s="260"/>
      <c r="CK44" s="260"/>
      <c r="CL44" s="260"/>
      <c r="CM44" s="260"/>
      <c r="CN44" s="260"/>
      <c r="CO44" s="260"/>
      <c r="CP44" s="260"/>
      <c r="CQ44" s="260"/>
      <c r="CR44" s="260"/>
      <c r="CS44" s="260"/>
      <c r="CT44" s="1104"/>
      <c r="CU44" s="1102"/>
      <c r="CV44" s="1102"/>
      <c r="CW44" s="1102"/>
      <c r="CX44" s="1102"/>
      <c r="CY44" s="1102"/>
      <c r="CZ44" s="1102"/>
      <c r="DA44" s="1102"/>
      <c r="DB44" s="1102"/>
      <c r="DC44" s="1102"/>
      <c r="DD44" s="1102"/>
      <c r="DE44" s="1102"/>
      <c r="DF44" s="1102"/>
      <c r="DG44" s="1102"/>
      <c r="DH44" s="1102"/>
      <c r="DI44" s="1102"/>
      <c r="DJ44" s="1102"/>
      <c r="DK44" s="1102"/>
      <c r="DL44" s="1102"/>
      <c r="DM44" s="1102"/>
      <c r="DN44" s="1102"/>
      <c r="DO44" s="1102"/>
      <c r="DP44" s="1102"/>
      <c r="DQ44" s="1102"/>
      <c r="DR44" s="1102"/>
      <c r="DS44" s="1102"/>
      <c r="DT44" s="1102"/>
      <c r="DU44" s="1102"/>
      <c r="DV44" s="1102"/>
      <c r="DW44" s="1102"/>
      <c r="DX44" s="1102"/>
      <c r="DY44" s="260"/>
      <c r="DZ44" s="260"/>
      <c r="EA44" s="260"/>
      <c r="EB44" s="260"/>
      <c r="EC44" s="260"/>
      <c r="ED44" s="260"/>
      <c r="EE44" s="260"/>
      <c r="EF44" s="260"/>
      <c r="EG44" s="260"/>
      <c r="EH44" s="260"/>
      <c r="EI44" s="260"/>
      <c r="EJ44" s="260"/>
      <c r="EK44" s="260"/>
      <c r="EL44" s="260"/>
      <c r="EM44" s="260"/>
      <c r="EN44" s="260"/>
      <c r="EO44" s="260"/>
      <c r="EP44" s="260"/>
      <c r="EQ44" s="260"/>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791"/>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c r="AH45" s="1040"/>
      <c r="AI45" s="1040"/>
      <c r="AJ45" s="1040"/>
      <c r="AK45" s="1040"/>
      <c r="AL45" s="1040"/>
      <c r="AM45" s="1040"/>
      <c r="AN45" s="1040"/>
      <c r="AO45" s="1040"/>
      <c r="AP45" s="1040"/>
      <c r="AQ45" s="1040"/>
      <c r="AR45" s="1040"/>
      <c r="AS45" s="1040"/>
      <c r="AT45" s="1040"/>
      <c r="AU45" s="1040"/>
      <c r="AV45" s="1040"/>
      <c r="AW45" s="1040"/>
      <c r="AX45" s="1091"/>
      <c r="AY45" s="1095"/>
      <c r="AZ45" s="1095"/>
      <c r="BA45" s="1095"/>
      <c r="BB45" s="1095"/>
      <c r="BC45" s="1095"/>
      <c r="BD45" s="1095"/>
      <c r="BE45" s="1095"/>
      <c r="BF45" s="1095"/>
      <c r="BG45" s="1095"/>
      <c r="BH45" s="1095"/>
      <c r="BI45" s="1095"/>
      <c r="BJ45" s="1095"/>
      <c r="BK45" s="1095"/>
      <c r="BL45" s="1095"/>
      <c r="BM45" s="1095"/>
      <c r="BN45" s="1095"/>
      <c r="BO45" s="1095"/>
      <c r="BP45" s="1095"/>
      <c r="BQ45" s="1095"/>
      <c r="BR45" s="1095"/>
      <c r="BS45" s="1095"/>
      <c r="BT45" s="1095"/>
      <c r="BU45" s="1095"/>
      <c r="BV45" s="1095"/>
      <c r="BW45" s="1095"/>
      <c r="BX45" s="1095"/>
      <c r="BY45" s="1095"/>
      <c r="BZ45" s="1095"/>
      <c r="CA45" s="1095"/>
      <c r="CB45" s="1095"/>
      <c r="CC45" s="1095"/>
      <c r="CD45" s="260"/>
      <c r="CE45" s="260"/>
      <c r="CF45" s="260"/>
      <c r="CG45" s="260"/>
      <c r="CH45" s="260"/>
      <c r="CI45" s="260"/>
      <c r="CJ45" s="260"/>
      <c r="CK45" s="260"/>
      <c r="CL45" s="260"/>
      <c r="CM45" s="260"/>
      <c r="CN45" s="260"/>
      <c r="CO45" s="260"/>
      <c r="CP45" s="260"/>
      <c r="CQ45" s="260"/>
      <c r="CR45" s="260"/>
      <c r="CS45" s="260"/>
      <c r="CT45" s="1104"/>
      <c r="CU45" s="1102"/>
      <c r="CV45" s="1102"/>
      <c r="CW45" s="1102"/>
      <c r="CX45" s="1102"/>
      <c r="CY45" s="1102"/>
      <c r="CZ45" s="1102"/>
      <c r="DA45" s="1102"/>
      <c r="DB45" s="1102"/>
      <c r="DC45" s="1102"/>
      <c r="DD45" s="1102"/>
      <c r="DE45" s="1102"/>
      <c r="DF45" s="1102"/>
      <c r="DG45" s="1102"/>
      <c r="DH45" s="1102"/>
      <c r="DI45" s="1102"/>
      <c r="DJ45" s="1102"/>
      <c r="DK45" s="1102"/>
      <c r="DL45" s="1102"/>
      <c r="DM45" s="1102"/>
      <c r="DN45" s="1102"/>
      <c r="DO45" s="1102"/>
      <c r="DP45" s="1102"/>
      <c r="DQ45" s="1102"/>
      <c r="DR45" s="1102"/>
      <c r="DS45" s="1102"/>
      <c r="DT45" s="1102"/>
      <c r="DU45" s="1102"/>
      <c r="DV45" s="1102"/>
      <c r="DW45" s="1102"/>
      <c r="DX45" s="1102"/>
      <c r="DY45" s="260"/>
      <c r="DZ45" s="260"/>
      <c r="EA45" s="260"/>
      <c r="EB45" s="260"/>
      <c r="EC45" s="260"/>
      <c r="ED45" s="260"/>
      <c r="EE45" s="260"/>
      <c r="EF45" s="260"/>
      <c r="EG45" s="260"/>
      <c r="EH45" s="260"/>
      <c r="EI45" s="260"/>
      <c r="EJ45" s="260"/>
      <c r="EK45" s="260"/>
      <c r="EL45" s="260"/>
      <c r="EM45" s="260"/>
      <c r="EN45" s="260"/>
      <c r="EO45" s="260"/>
      <c r="EP45" s="260"/>
      <c r="EQ45" s="260"/>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791"/>
      <c r="D46" s="1040"/>
      <c r="E46" s="1040"/>
      <c r="F46" s="1040"/>
      <c r="G46" s="1040"/>
      <c r="H46" s="1040"/>
      <c r="I46" s="1040"/>
      <c r="J46" s="1040"/>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040"/>
      <c r="AU46" s="1040"/>
      <c r="AV46" s="1040"/>
      <c r="AW46" s="1040"/>
      <c r="AX46" s="1091"/>
      <c r="AY46" s="1095"/>
      <c r="AZ46" s="1095"/>
      <c r="BA46" s="1095"/>
      <c r="BB46" s="1095"/>
      <c r="BC46" s="1095"/>
      <c r="BD46" s="1095"/>
      <c r="BE46" s="1095"/>
      <c r="BF46" s="1095"/>
      <c r="BG46" s="1095"/>
      <c r="BH46" s="1095"/>
      <c r="BI46" s="1095"/>
      <c r="BJ46" s="1095"/>
      <c r="BK46" s="1095"/>
      <c r="BL46" s="1095"/>
      <c r="BM46" s="1095"/>
      <c r="BN46" s="1095"/>
      <c r="BO46" s="1095"/>
      <c r="BP46" s="1095"/>
      <c r="BQ46" s="1095"/>
      <c r="BR46" s="1095"/>
      <c r="BS46" s="1095"/>
      <c r="BT46" s="1095"/>
      <c r="BU46" s="1095"/>
      <c r="BV46" s="1095"/>
      <c r="BW46" s="1095"/>
      <c r="BX46" s="1095"/>
      <c r="BY46" s="1095"/>
      <c r="BZ46" s="1095"/>
      <c r="CA46" s="1095"/>
      <c r="CB46" s="1095"/>
      <c r="CC46" s="1095"/>
      <c r="CD46" s="260"/>
      <c r="CE46" s="260"/>
      <c r="CF46" s="260"/>
      <c r="CG46" s="260"/>
      <c r="CH46" s="260"/>
      <c r="CI46" s="260"/>
      <c r="CJ46" s="260"/>
      <c r="CK46" s="260"/>
      <c r="CL46" s="260"/>
      <c r="CM46" s="260"/>
      <c r="CN46" s="260"/>
      <c r="CO46" s="260"/>
      <c r="CP46" s="260"/>
      <c r="CQ46" s="260"/>
      <c r="CR46" s="260"/>
      <c r="CS46" s="260"/>
      <c r="CT46" s="1102"/>
      <c r="CU46" s="1102"/>
      <c r="CV46" s="1102"/>
      <c r="CW46" s="1102"/>
      <c r="CX46" s="1102"/>
      <c r="CY46" s="1102"/>
      <c r="CZ46" s="1102"/>
      <c r="DA46" s="1102"/>
      <c r="DB46" s="1102"/>
      <c r="DC46" s="1102"/>
      <c r="DD46" s="1102"/>
      <c r="DE46" s="1102"/>
      <c r="DF46" s="1102"/>
      <c r="DG46" s="1102"/>
      <c r="DH46" s="1102"/>
      <c r="DI46" s="1102"/>
      <c r="DJ46" s="1102"/>
      <c r="DK46" s="1102"/>
      <c r="DL46" s="1102"/>
      <c r="DM46" s="1102"/>
      <c r="DN46" s="1102"/>
      <c r="DO46" s="1102"/>
      <c r="DP46" s="1102"/>
      <c r="DQ46" s="1102"/>
      <c r="DR46" s="1102"/>
      <c r="DS46" s="1102"/>
      <c r="DT46" s="1102"/>
      <c r="DU46" s="1102"/>
      <c r="DV46" s="1102"/>
      <c r="DW46" s="1102"/>
      <c r="DX46" s="1102"/>
      <c r="DY46" s="260"/>
      <c r="DZ46" s="260"/>
      <c r="EA46" s="260"/>
      <c r="EB46" s="260"/>
      <c r="EC46" s="260"/>
      <c r="ED46" s="260"/>
      <c r="EE46" s="260"/>
      <c r="EF46" s="260"/>
      <c r="EG46" s="260"/>
      <c r="EH46" s="260"/>
      <c r="EI46" s="260"/>
      <c r="EJ46" s="260"/>
      <c r="EK46" s="260"/>
      <c r="EL46" s="260"/>
      <c r="EM46" s="260"/>
      <c r="EN46" s="260"/>
      <c r="EO46" s="260"/>
      <c r="EP46" s="260"/>
      <c r="EQ46" s="260"/>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791"/>
      <c r="D47" s="1040"/>
      <c r="E47" s="1040"/>
      <c r="F47" s="1040"/>
      <c r="G47" s="1040"/>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c r="AF47" s="1040"/>
      <c r="AG47" s="1040"/>
      <c r="AH47" s="1040"/>
      <c r="AI47" s="1040"/>
      <c r="AJ47" s="1040"/>
      <c r="AK47" s="1040"/>
      <c r="AL47" s="1040"/>
      <c r="AM47" s="1040"/>
      <c r="AN47" s="1040"/>
      <c r="AO47" s="1040"/>
      <c r="AP47" s="1040"/>
      <c r="AQ47" s="1040"/>
      <c r="AR47" s="1040"/>
      <c r="AS47" s="1040"/>
      <c r="AT47" s="1040"/>
      <c r="AU47" s="1040"/>
      <c r="AV47" s="1040"/>
      <c r="AW47" s="1040"/>
      <c r="AX47" s="1091"/>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260"/>
      <c r="CE47" s="260"/>
      <c r="CF47" s="260"/>
      <c r="CG47" s="260"/>
      <c r="CH47" s="260"/>
      <c r="CI47" s="260"/>
      <c r="CJ47" s="260"/>
      <c r="CK47" s="260"/>
      <c r="CL47" s="260"/>
      <c r="CM47" s="260"/>
      <c r="CN47" s="260"/>
      <c r="CO47" s="260"/>
      <c r="CP47" s="260"/>
      <c r="CQ47" s="260"/>
      <c r="CR47" s="260"/>
      <c r="CS47" s="260"/>
      <c r="CT47" s="1102"/>
      <c r="CU47" s="1102"/>
      <c r="CV47" s="1102"/>
      <c r="CW47" s="1102"/>
      <c r="CX47" s="1102"/>
      <c r="CY47" s="1102"/>
      <c r="CZ47" s="1102"/>
      <c r="DA47" s="1102"/>
      <c r="DB47" s="1102"/>
      <c r="DC47" s="1102"/>
      <c r="DD47" s="1102"/>
      <c r="DE47" s="1102"/>
      <c r="DF47" s="1102"/>
      <c r="DG47" s="1102"/>
      <c r="DH47" s="1102"/>
      <c r="DI47" s="1102"/>
      <c r="DJ47" s="1102"/>
      <c r="DK47" s="1102"/>
      <c r="DL47" s="1102"/>
      <c r="DM47" s="1102"/>
      <c r="DN47" s="1102"/>
      <c r="DO47" s="1102"/>
      <c r="DP47" s="1102"/>
      <c r="DQ47" s="1102"/>
      <c r="DR47" s="1102"/>
      <c r="DS47" s="1102"/>
      <c r="DT47" s="1102"/>
      <c r="DU47" s="1102"/>
      <c r="DV47" s="1102"/>
      <c r="DW47" s="1102"/>
      <c r="DX47" s="1102"/>
      <c r="DY47" s="260"/>
      <c r="DZ47" s="260"/>
      <c r="EA47" s="260"/>
      <c r="EB47" s="260"/>
      <c r="EC47" s="260"/>
      <c r="ED47" s="260"/>
      <c r="EE47" s="260"/>
      <c r="EF47" s="260"/>
      <c r="EG47" s="260"/>
      <c r="EH47" s="260"/>
      <c r="EI47" s="260"/>
      <c r="EJ47" s="260"/>
      <c r="EK47" s="260"/>
      <c r="EL47" s="260"/>
      <c r="EM47" s="260"/>
      <c r="EN47" s="260"/>
      <c r="EO47" s="260"/>
      <c r="EP47" s="260"/>
      <c r="EQ47" s="260"/>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791"/>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c r="AF48" s="1040"/>
      <c r="AG48" s="1040"/>
      <c r="AH48" s="1040"/>
      <c r="AI48" s="1040"/>
      <c r="AJ48" s="1040"/>
      <c r="AK48" s="1040"/>
      <c r="AL48" s="1040"/>
      <c r="AM48" s="1040"/>
      <c r="AN48" s="1040"/>
      <c r="AO48" s="1040"/>
      <c r="AP48" s="1040"/>
      <c r="AQ48" s="1040"/>
      <c r="AR48" s="1040"/>
      <c r="AS48" s="1040"/>
      <c r="AT48" s="1040"/>
      <c r="AU48" s="1040"/>
      <c r="AV48" s="1040"/>
      <c r="AW48" s="1040"/>
      <c r="AX48" s="1091"/>
      <c r="AY48" s="1095"/>
      <c r="AZ48" s="1095"/>
      <c r="BA48" s="1095"/>
      <c r="BB48" s="1095"/>
      <c r="BC48" s="1095"/>
      <c r="BD48" s="1095"/>
      <c r="BE48" s="1095"/>
      <c r="BF48" s="1095"/>
      <c r="BG48" s="1095"/>
      <c r="BH48" s="1095"/>
      <c r="BI48" s="1095"/>
      <c r="BJ48" s="1095"/>
      <c r="BK48" s="1095"/>
      <c r="BL48" s="1095"/>
      <c r="BM48" s="1095"/>
      <c r="BN48" s="1095"/>
      <c r="BO48" s="1095"/>
      <c r="BP48" s="1095"/>
      <c r="BQ48" s="1095"/>
      <c r="BR48" s="1095"/>
      <c r="BS48" s="1095"/>
      <c r="BT48" s="1095"/>
      <c r="BU48" s="1095"/>
      <c r="BV48" s="1095"/>
      <c r="BW48" s="1095"/>
      <c r="BX48" s="1095"/>
      <c r="BY48" s="1095"/>
      <c r="BZ48" s="1095"/>
      <c r="CA48" s="1095"/>
      <c r="CB48" s="1095"/>
      <c r="CC48" s="1095"/>
      <c r="CD48" s="260"/>
      <c r="CE48" s="260"/>
      <c r="CF48" s="260"/>
      <c r="CG48" s="260"/>
      <c r="CH48" s="260"/>
      <c r="CI48" s="260"/>
      <c r="CJ48" s="260"/>
      <c r="CK48" s="260"/>
      <c r="CL48" s="260"/>
      <c r="CM48" s="260"/>
      <c r="CN48" s="260"/>
      <c r="CO48" s="260"/>
      <c r="CP48" s="260"/>
      <c r="CQ48" s="260"/>
      <c r="CR48" s="260"/>
      <c r="CS48" s="260"/>
      <c r="CT48" s="1102"/>
      <c r="CU48" s="1102"/>
      <c r="CV48" s="1102"/>
      <c r="CW48" s="1102"/>
      <c r="CX48" s="1102"/>
      <c r="CY48" s="1102"/>
      <c r="CZ48" s="1102"/>
      <c r="DA48" s="1102"/>
      <c r="DB48" s="1102"/>
      <c r="DC48" s="1102"/>
      <c r="DD48" s="1102"/>
      <c r="DE48" s="1102"/>
      <c r="DF48" s="1102"/>
      <c r="DG48" s="1102"/>
      <c r="DH48" s="1102"/>
      <c r="DI48" s="1102"/>
      <c r="DJ48" s="1102"/>
      <c r="DK48" s="1102"/>
      <c r="DL48" s="1102"/>
      <c r="DM48" s="1102"/>
      <c r="DN48" s="1102"/>
      <c r="DO48" s="1102"/>
      <c r="DP48" s="1102"/>
      <c r="DQ48" s="1102"/>
      <c r="DR48" s="1102"/>
      <c r="DS48" s="1102"/>
      <c r="DT48" s="1102"/>
      <c r="DU48" s="1102"/>
      <c r="DV48" s="1102"/>
      <c r="DW48" s="1102"/>
      <c r="DX48" s="1102"/>
      <c r="DY48" s="260"/>
      <c r="DZ48" s="260"/>
      <c r="EA48" s="260"/>
      <c r="EB48" s="260"/>
      <c r="EC48" s="260"/>
      <c r="ED48" s="260"/>
      <c r="EE48" s="260"/>
      <c r="EF48" s="260"/>
      <c r="EG48" s="260"/>
      <c r="EH48" s="260"/>
      <c r="EI48" s="260"/>
      <c r="EJ48" s="260"/>
      <c r="EK48" s="260"/>
      <c r="EL48" s="260"/>
      <c r="EM48" s="260"/>
      <c r="EN48" s="260"/>
      <c r="EO48" s="260"/>
      <c r="EP48" s="260"/>
      <c r="EQ48" s="260"/>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791"/>
      <c r="D49" s="1040"/>
      <c r="E49" s="1040"/>
      <c r="F49" s="1040"/>
      <c r="G49" s="1040"/>
      <c r="H49" s="1040"/>
      <c r="I49" s="1040"/>
      <c r="J49" s="1040"/>
      <c r="K49" s="1040"/>
      <c r="L49" s="1040"/>
      <c r="M49" s="1040"/>
      <c r="N49" s="1040"/>
      <c r="O49" s="1040"/>
      <c r="P49" s="1040"/>
      <c r="Q49" s="1040"/>
      <c r="R49" s="1040"/>
      <c r="S49" s="1040"/>
      <c r="T49" s="1040"/>
      <c r="U49" s="1040"/>
      <c r="V49" s="1040"/>
      <c r="W49" s="1040"/>
      <c r="X49" s="1040"/>
      <c r="Y49" s="1040"/>
      <c r="Z49" s="1040"/>
      <c r="AA49" s="1040"/>
      <c r="AB49" s="1040"/>
      <c r="AC49" s="1040"/>
      <c r="AD49" s="1040"/>
      <c r="AE49" s="1040"/>
      <c r="AF49" s="1040"/>
      <c r="AG49" s="1040"/>
      <c r="AH49" s="1040"/>
      <c r="AI49" s="1040"/>
      <c r="AJ49" s="1040"/>
      <c r="AK49" s="1040"/>
      <c r="AL49" s="1040"/>
      <c r="AM49" s="1040"/>
      <c r="AN49" s="1040"/>
      <c r="AO49" s="1040"/>
      <c r="AP49" s="1040"/>
      <c r="AQ49" s="1040"/>
      <c r="AR49" s="1040"/>
      <c r="AS49" s="1040"/>
      <c r="AT49" s="1040"/>
      <c r="AU49" s="1040"/>
      <c r="AV49" s="1040"/>
      <c r="AW49" s="1040"/>
      <c r="AX49" s="1091"/>
      <c r="AY49" s="1095"/>
      <c r="AZ49" s="1095"/>
      <c r="BA49" s="1095"/>
      <c r="BB49" s="1095"/>
      <c r="BC49" s="1095"/>
      <c r="BD49" s="1095"/>
      <c r="BE49" s="1095"/>
      <c r="BF49" s="1095"/>
      <c r="BG49" s="1095"/>
      <c r="BH49" s="1095"/>
      <c r="BI49" s="1095"/>
      <c r="BJ49" s="1095"/>
      <c r="BK49" s="1095"/>
      <c r="BL49" s="1095"/>
      <c r="BM49" s="1095"/>
      <c r="BN49" s="1095"/>
      <c r="BO49" s="1095"/>
      <c r="BP49" s="1095"/>
      <c r="BQ49" s="1095"/>
      <c r="BR49" s="1095"/>
      <c r="BS49" s="1095"/>
      <c r="BT49" s="1095"/>
      <c r="BU49" s="1095"/>
      <c r="BV49" s="1095"/>
      <c r="BW49" s="1095"/>
      <c r="BX49" s="1095"/>
      <c r="BY49" s="1095"/>
      <c r="BZ49" s="1095"/>
      <c r="CA49" s="1095"/>
      <c r="CB49" s="1095"/>
      <c r="CC49" s="1095"/>
      <c r="CD49" s="260"/>
      <c r="CE49" s="260"/>
      <c r="CF49" s="260"/>
      <c r="CG49" s="260"/>
      <c r="CH49" s="260"/>
      <c r="CI49" s="260"/>
      <c r="CJ49" s="260"/>
      <c r="CK49" s="260"/>
      <c r="CL49" s="260"/>
      <c r="CM49" s="260"/>
      <c r="CN49" s="260"/>
      <c r="CO49" s="260"/>
      <c r="CP49" s="260"/>
      <c r="CQ49" s="260"/>
      <c r="CR49" s="260"/>
      <c r="CS49" s="260"/>
      <c r="CT49" s="1102"/>
      <c r="CU49" s="1102"/>
      <c r="CV49" s="1102"/>
      <c r="CW49" s="1102"/>
      <c r="CX49" s="1102"/>
      <c r="CY49" s="1102"/>
      <c r="CZ49" s="1102"/>
      <c r="DA49" s="1102"/>
      <c r="DB49" s="1102"/>
      <c r="DC49" s="1102"/>
      <c r="DD49" s="1102"/>
      <c r="DE49" s="1102"/>
      <c r="DF49" s="1102"/>
      <c r="DG49" s="1102"/>
      <c r="DH49" s="1102"/>
      <c r="DI49" s="1102"/>
      <c r="DJ49" s="1102"/>
      <c r="DK49" s="1102"/>
      <c r="DL49" s="1102"/>
      <c r="DM49" s="1102"/>
      <c r="DN49" s="1102"/>
      <c r="DO49" s="1102"/>
      <c r="DP49" s="1102"/>
      <c r="DQ49" s="1102"/>
      <c r="DR49" s="1102"/>
      <c r="DS49" s="1102"/>
      <c r="DT49" s="1102"/>
      <c r="DU49" s="1102"/>
      <c r="DV49" s="1102"/>
      <c r="DW49" s="1102"/>
      <c r="DX49" s="1102"/>
      <c r="DY49" s="260"/>
      <c r="DZ49" s="260"/>
      <c r="EA49" s="260"/>
      <c r="EB49" s="260"/>
      <c r="EC49" s="260"/>
      <c r="ED49" s="260"/>
      <c r="EE49" s="260"/>
      <c r="EF49" s="260"/>
      <c r="EG49" s="260"/>
      <c r="EH49" s="260"/>
      <c r="EI49" s="260"/>
      <c r="EJ49" s="260"/>
      <c r="EK49" s="260"/>
      <c r="EL49" s="260"/>
      <c r="EM49" s="260"/>
      <c r="EN49" s="260"/>
      <c r="EO49" s="260"/>
      <c r="EP49" s="260"/>
      <c r="EQ49" s="260"/>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791"/>
      <c r="D50" s="1040"/>
      <c r="E50" s="1040"/>
      <c r="F50" s="1040"/>
      <c r="G50" s="1040"/>
      <c r="H50" s="1040"/>
      <c r="I50" s="1040"/>
      <c r="J50" s="1040"/>
      <c r="K50" s="1040"/>
      <c r="L50" s="1040"/>
      <c r="M50" s="1040"/>
      <c r="N50" s="1040"/>
      <c r="O50" s="1040"/>
      <c r="P50" s="1040"/>
      <c r="Q50" s="1040"/>
      <c r="R50" s="1040"/>
      <c r="S50" s="1040"/>
      <c r="T50" s="1040"/>
      <c r="U50" s="1040"/>
      <c r="V50" s="1040"/>
      <c r="W50" s="1040"/>
      <c r="X50" s="1040"/>
      <c r="Y50" s="1040"/>
      <c r="Z50" s="1040"/>
      <c r="AA50" s="1040"/>
      <c r="AB50" s="1040"/>
      <c r="AC50" s="1040"/>
      <c r="AD50" s="1040"/>
      <c r="AE50" s="1040"/>
      <c r="AF50" s="1040"/>
      <c r="AG50" s="1040"/>
      <c r="AH50" s="1040"/>
      <c r="AI50" s="1040"/>
      <c r="AJ50" s="1040"/>
      <c r="AK50" s="1040"/>
      <c r="AL50" s="1040"/>
      <c r="AM50" s="1040"/>
      <c r="AN50" s="1040"/>
      <c r="AO50" s="1040"/>
      <c r="AP50" s="1040"/>
      <c r="AQ50" s="1040"/>
      <c r="AR50" s="1040"/>
      <c r="AS50" s="1040"/>
      <c r="AT50" s="1040"/>
      <c r="AU50" s="1040"/>
      <c r="AV50" s="1040"/>
      <c r="AW50" s="1040"/>
      <c r="AX50" s="1091"/>
      <c r="AY50" s="1095"/>
      <c r="AZ50" s="1095"/>
      <c r="BA50" s="1095"/>
      <c r="BB50" s="1095"/>
      <c r="BC50" s="1095"/>
      <c r="BD50" s="1095"/>
      <c r="BE50" s="1095"/>
      <c r="BF50" s="1095"/>
      <c r="BG50" s="1095"/>
      <c r="BH50" s="1095"/>
      <c r="BI50" s="1095"/>
      <c r="BJ50" s="1095"/>
      <c r="BK50" s="1095"/>
      <c r="BL50" s="1095"/>
      <c r="BM50" s="1095"/>
      <c r="BN50" s="1095"/>
      <c r="BO50" s="1095"/>
      <c r="BP50" s="1095"/>
      <c r="BQ50" s="1095"/>
      <c r="BR50" s="1095"/>
      <c r="BS50" s="1095"/>
      <c r="BT50" s="1095"/>
      <c r="BU50" s="1095"/>
      <c r="BV50" s="1095"/>
      <c r="BW50" s="1095"/>
      <c r="BX50" s="1095"/>
      <c r="BY50" s="1095"/>
      <c r="BZ50" s="1095"/>
      <c r="CA50" s="1095"/>
      <c r="CB50" s="1095"/>
      <c r="CC50" s="1095"/>
      <c r="CD50" s="260"/>
      <c r="CE50" s="260"/>
      <c r="CF50" s="260"/>
      <c r="CG50" s="260"/>
      <c r="CH50" s="260"/>
      <c r="CI50" s="260"/>
      <c r="CJ50" s="260"/>
      <c r="CK50" s="260"/>
      <c r="CL50" s="260"/>
      <c r="CM50" s="260"/>
      <c r="CN50" s="260"/>
      <c r="CO50" s="260"/>
      <c r="CP50" s="260"/>
      <c r="CQ50" s="260"/>
      <c r="CR50" s="260"/>
      <c r="CS50" s="260"/>
      <c r="CT50" s="1102"/>
      <c r="CU50" s="1102"/>
      <c r="CV50" s="1102"/>
      <c r="CW50" s="1102"/>
      <c r="CX50" s="1102"/>
      <c r="CY50" s="1102"/>
      <c r="CZ50" s="1102"/>
      <c r="DA50" s="1102"/>
      <c r="DB50" s="1102"/>
      <c r="DC50" s="1102"/>
      <c r="DD50" s="1102"/>
      <c r="DE50" s="1102"/>
      <c r="DF50" s="1102"/>
      <c r="DG50" s="1102"/>
      <c r="DH50" s="1102"/>
      <c r="DI50" s="1102"/>
      <c r="DJ50" s="1102"/>
      <c r="DK50" s="1102"/>
      <c r="DL50" s="1102"/>
      <c r="DM50" s="1102"/>
      <c r="DN50" s="1102"/>
      <c r="DO50" s="1102"/>
      <c r="DP50" s="1102"/>
      <c r="DQ50" s="1102"/>
      <c r="DR50" s="1102"/>
      <c r="DS50" s="1102"/>
      <c r="DT50" s="1102"/>
      <c r="DU50" s="1102"/>
      <c r="DV50" s="1102"/>
      <c r="DW50" s="1102"/>
      <c r="DX50" s="1102"/>
      <c r="DY50" s="260"/>
      <c r="DZ50" s="260"/>
      <c r="EA50" s="260"/>
      <c r="EB50" s="260"/>
      <c r="EC50" s="260"/>
      <c r="ED50" s="260"/>
      <c r="EE50" s="260"/>
      <c r="EF50" s="260"/>
      <c r="EG50" s="260"/>
      <c r="EH50" s="260"/>
      <c r="EI50" s="260"/>
      <c r="EJ50" s="260"/>
      <c r="EK50" s="260"/>
      <c r="EL50" s="260"/>
      <c r="EM50" s="260"/>
      <c r="EN50" s="260"/>
      <c r="EO50" s="260"/>
      <c r="EP50" s="260"/>
      <c r="EQ50" s="26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791"/>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c r="AF51" s="1040"/>
      <c r="AG51" s="1040"/>
      <c r="AH51" s="1040"/>
      <c r="AI51" s="1040"/>
      <c r="AJ51" s="1040"/>
      <c r="AK51" s="1040"/>
      <c r="AL51" s="1040"/>
      <c r="AM51" s="1040"/>
      <c r="AN51" s="1040"/>
      <c r="AO51" s="1040"/>
      <c r="AP51" s="1040"/>
      <c r="AQ51" s="1040"/>
      <c r="AR51" s="1040"/>
      <c r="AS51" s="1040"/>
      <c r="AT51" s="1040"/>
      <c r="AU51" s="1040"/>
      <c r="AV51" s="1040"/>
      <c r="AW51" s="1040"/>
      <c r="AX51" s="1091"/>
      <c r="AY51" s="1095"/>
      <c r="AZ51" s="1095"/>
      <c r="BA51" s="1095"/>
      <c r="BB51" s="1095"/>
      <c r="BC51" s="1095"/>
      <c r="BD51" s="1095"/>
      <c r="BE51" s="1095"/>
      <c r="BF51" s="1095"/>
      <c r="BG51" s="1095"/>
      <c r="BH51" s="1095"/>
      <c r="BI51" s="1095"/>
      <c r="BJ51" s="1095"/>
      <c r="BK51" s="1095"/>
      <c r="BL51" s="1095"/>
      <c r="BM51" s="1095"/>
      <c r="BN51" s="1095"/>
      <c r="BO51" s="1095"/>
      <c r="BP51" s="1095"/>
      <c r="BQ51" s="1095"/>
      <c r="BR51" s="1095"/>
      <c r="BS51" s="1095"/>
      <c r="BT51" s="1095"/>
      <c r="BU51" s="1095"/>
      <c r="BV51" s="1095"/>
      <c r="BW51" s="1095"/>
      <c r="BX51" s="1095"/>
      <c r="BY51" s="1095"/>
      <c r="BZ51" s="1095"/>
      <c r="CA51" s="1095"/>
      <c r="CB51" s="1095"/>
      <c r="CC51" s="1095"/>
      <c r="CD51" s="260"/>
      <c r="CE51" s="260"/>
      <c r="CF51" s="260"/>
      <c r="CG51" s="260"/>
      <c r="CH51" s="260"/>
      <c r="CI51" s="260"/>
      <c r="CJ51" s="260"/>
      <c r="CK51" s="260"/>
      <c r="CL51" s="260"/>
      <c r="CM51" s="260"/>
      <c r="CN51" s="260"/>
      <c r="CO51" s="260"/>
      <c r="CP51" s="260"/>
      <c r="CQ51" s="260"/>
      <c r="CR51" s="260"/>
      <c r="CS51" s="260"/>
      <c r="CT51" s="1102"/>
      <c r="CU51" s="1102"/>
      <c r="CV51" s="1102"/>
      <c r="CW51" s="1102"/>
      <c r="CX51" s="1102"/>
      <c r="CY51" s="1102"/>
      <c r="CZ51" s="1102"/>
      <c r="DA51" s="1102"/>
      <c r="DB51" s="1102"/>
      <c r="DC51" s="1102"/>
      <c r="DD51" s="1102"/>
      <c r="DE51" s="1102"/>
      <c r="DF51" s="1102"/>
      <c r="DG51" s="1102"/>
      <c r="DH51" s="1102"/>
      <c r="DI51" s="1102"/>
      <c r="DJ51" s="1102"/>
      <c r="DK51" s="1102"/>
      <c r="DL51" s="1102"/>
      <c r="DM51" s="1102"/>
      <c r="DN51" s="1102"/>
      <c r="DO51" s="1102"/>
      <c r="DP51" s="1102"/>
      <c r="DQ51" s="1102"/>
      <c r="DR51" s="1102"/>
      <c r="DS51" s="1102"/>
      <c r="DT51" s="1102"/>
      <c r="DU51" s="1102"/>
      <c r="DV51" s="1102"/>
      <c r="DW51" s="1102"/>
      <c r="DX51" s="1102"/>
      <c r="DY51" s="260"/>
      <c r="DZ51" s="260"/>
      <c r="EA51" s="260"/>
      <c r="EB51" s="260"/>
      <c r="EC51" s="260"/>
      <c r="ED51" s="260"/>
      <c r="EE51" s="260"/>
      <c r="EF51" s="260"/>
      <c r="EG51" s="260"/>
      <c r="EH51" s="260"/>
      <c r="EI51" s="260"/>
      <c r="EJ51" s="260"/>
      <c r="EK51" s="260"/>
      <c r="EL51" s="260"/>
      <c r="EM51" s="260"/>
      <c r="EN51" s="260"/>
      <c r="EO51" s="260"/>
      <c r="EP51" s="260"/>
      <c r="EQ51" s="260"/>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791"/>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c r="AH52" s="1040"/>
      <c r="AI52" s="1040"/>
      <c r="AJ52" s="1040"/>
      <c r="AK52" s="1040"/>
      <c r="AL52" s="1040"/>
      <c r="AM52" s="1040"/>
      <c r="AN52" s="1040"/>
      <c r="AO52" s="1040"/>
      <c r="AP52" s="1040"/>
      <c r="AQ52" s="1040"/>
      <c r="AR52" s="1040"/>
      <c r="AS52" s="1040"/>
      <c r="AT52" s="1040"/>
      <c r="AU52" s="1040"/>
      <c r="AV52" s="1040"/>
      <c r="AW52" s="1040"/>
      <c r="AX52" s="1091"/>
      <c r="AY52" s="1095"/>
      <c r="AZ52" s="1095"/>
      <c r="BA52" s="1095"/>
      <c r="BB52" s="1095"/>
      <c r="BC52" s="1095"/>
      <c r="BD52" s="1095"/>
      <c r="BE52" s="1095"/>
      <c r="BF52" s="1095"/>
      <c r="BG52" s="1095"/>
      <c r="BH52" s="1095"/>
      <c r="BI52" s="1095"/>
      <c r="BJ52" s="1095"/>
      <c r="BK52" s="1095"/>
      <c r="BL52" s="1095"/>
      <c r="BM52" s="1095"/>
      <c r="BN52" s="1095"/>
      <c r="BO52" s="1095"/>
      <c r="BP52" s="1095"/>
      <c r="BQ52" s="1095"/>
      <c r="BR52" s="1095"/>
      <c r="BS52" s="1095"/>
      <c r="BT52" s="1095"/>
      <c r="BU52" s="1095"/>
      <c r="BV52" s="1095"/>
      <c r="BW52" s="1095"/>
      <c r="BX52" s="1095"/>
      <c r="BY52" s="1095"/>
      <c r="BZ52" s="1095"/>
      <c r="CA52" s="1095"/>
      <c r="CB52" s="1095"/>
      <c r="CC52" s="1095"/>
      <c r="CD52" s="260"/>
      <c r="CE52" s="260"/>
      <c r="CF52" s="260"/>
      <c r="CG52" s="260"/>
      <c r="CH52" s="260"/>
      <c r="CI52" s="260"/>
      <c r="CJ52" s="260"/>
      <c r="CK52" s="260"/>
      <c r="CL52" s="260"/>
      <c r="CM52" s="260"/>
      <c r="CN52" s="260"/>
      <c r="CO52" s="260"/>
      <c r="CP52" s="260"/>
      <c r="CQ52" s="260"/>
      <c r="CR52" s="260"/>
      <c r="CS52" s="260"/>
      <c r="CT52" s="1102"/>
      <c r="CU52" s="1102"/>
      <c r="CV52" s="1102"/>
      <c r="CW52" s="1102"/>
      <c r="CX52" s="1102"/>
      <c r="CY52" s="1102"/>
      <c r="CZ52" s="1102"/>
      <c r="DA52" s="1102"/>
      <c r="DB52" s="1102"/>
      <c r="DC52" s="1102"/>
      <c r="DD52" s="1102"/>
      <c r="DE52" s="1102"/>
      <c r="DF52" s="1102"/>
      <c r="DG52" s="1102"/>
      <c r="DH52" s="1102"/>
      <c r="DI52" s="1102"/>
      <c r="DJ52" s="1102"/>
      <c r="DK52" s="1102"/>
      <c r="DL52" s="1102"/>
      <c r="DM52" s="1102"/>
      <c r="DN52" s="1102"/>
      <c r="DO52" s="1102"/>
      <c r="DP52" s="1102"/>
      <c r="DQ52" s="1102"/>
      <c r="DR52" s="1102"/>
      <c r="DS52" s="1102"/>
      <c r="DT52" s="1102"/>
      <c r="DU52" s="1102"/>
      <c r="DV52" s="1102"/>
      <c r="DW52" s="1102"/>
      <c r="DX52" s="1102"/>
      <c r="DY52" s="260"/>
      <c r="DZ52" s="260"/>
      <c r="EA52" s="260"/>
      <c r="EB52" s="260"/>
      <c r="EC52" s="260"/>
      <c r="ED52" s="260"/>
      <c r="EE52" s="260"/>
      <c r="EF52" s="260"/>
      <c r="EG52" s="260"/>
      <c r="EH52" s="260"/>
      <c r="EI52" s="260"/>
      <c r="EJ52" s="260"/>
      <c r="EK52" s="260"/>
      <c r="EL52" s="260"/>
      <c r="EM52" s="260"/>
      <c r="EN52" s="260"/>
      <c r="EO52" s="260"/>
      <c r="EP52" s="260"/>
      <c r="EQ52" s="260"/>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ht="12.75" thickBot="1">
      <c r="C53" s="795"/>
      <c r="D53" s="1089"/>
      <c r="E53" s="1089"/>
      <c r="F53" s="1089"/>
      <c r="G53" s="1089"/>
      <c r="H53" s="1089"/>
      <c r="I53" s="1089"/>
      <c r="J53" s="1089"/>
      <c r="K53" s="1089"/>
      <c r="L53" s="1089"/>
      <c r="M53" s="1089"/>
      <c r="N53" s="1089"/>
      <c r="O53" s="1089"/>
      <c r="P53" s="1089"/>
      <c r="Q53" s="1089"/>
      <c r="R53" s="1089"/>
      <c r="S53" s="1089"/>
      <c r="T53" s="1089"/>
      <c r="U53" s="1089"/>
      <c r="V53" s="1089"/>
      <c r="W53" s="1089"/>
      <c r="X53" s="1089"/>
      <c r="Y53" s="1089"/>
      <c r="Z53" s="1089"/>
      <c r="AA53" s="1089"/>
      <c r="AB53" s="1089"/>
      <c r="AC53" s="1089"/>
      <c r="AD53" s="1089"/>
      <c r="AE53" s="1089"/>
      <c r="AF53" s="1089"/>
      <c r="AG53" s="1089"/>
      <c r="AH53" s="1089"/>
      <c r="AI53" s="1089"/>
      <c r="AJ53" s="1089"/>
      <c r="AK53" s="1089"/>
      <c r="AL53" s="1089"/>
      <c r="AM53" s="1089"/>
      <c r="AN53" s="1089"/>
      <c r="AO53" s="1089"/>
      <c r="AP53" s="1089"/>
      <c r="AQ53" s="1089"/>
      <c r="AR53" s="1089"/>
      <c r="AS53" s="1089"/>
      <c r="AT53" s="1089"/>
      <c r="AU53" s="1089"/>
      <c r="AV53" s="1089"/>
      <c r="AW53" s="1089"/>
      <c r="AX53" s="1090"/>
      <c r="AY53" s="1095"/>
      <c r="AZ53" s="1095"/>
      <c r="BA53" s="1095"/>
      <c r="BB53" s="1095"/>
      <c r="BC53" s="1095"/>
      <c r="BD53" s="1095"/>
      <c r="BE53" s="1095"/>
      <c r="BF53" s="1095"/>
      <c r="BG53" s="1095"/>
      <c r="BH53" s="1095"/>
      <c r="BI53" s="1095"/>
      <c r="BJ53" s="1095"/>
      <c r="BK53" s="1095"/>
      <c r="BL53" s="1095"/>
      <c r="BM53" s="1095"/>
      <c r="BN53" s="1095"/>
      <c r="BO53" s="1095"/>
      <c r="BP53" s="1095"/>
      <c r="BQ53" s="1095"/>
      <c r="BR53" s="1095"/>
      <c r="BS53" s="1095"/>
      <c r="BT53" s="1095"/>
      <c r="BU53" s="1095"/>
      <c r="BV53" s="1095"/>
      <c r="BW53" s="1095"/>
      <c r="BX53" s="1095"/>
      <c r="BY53" s="1095"/>
      <c r="BZ53" s="1095"/>
      <c r="CA53" s="1095"/>
      <c r="CB53" s="1095"/>
      <c r="CC53" s="1095"/>
      <c r="CD53" s="260"/>
      <c r="CE53" s="260"/>
      <c r="CF53" s="260"/>
      <c r="CG53" s="260"/>
      <c r="CH53" s="260"/>
      <c r="CI53" s="260"/>
      <c r="CJ53" s="260"/>
      <c r="CK53" s="260"/>
      <c r="CL53" s="260"/>
      <c r="CM53" s="260"/>
      <c r="CN53" s="260"/>
      <c r="CO53" s="260"/>
      <c r="CP53" s="260"/>
      <c r="CQ53" s="260"/>
      <c r="CR53" s="260"/>
      <c r="CS53" s="260"/>
      <c r="CT53" s="1029"/>
      <c r="CU53" s="1029"/>
      <c r="CV53" s="1029"/>
      <c r="CW53" s="1029"/>
      <c r="CX53" s="1029"/>
      <c r="CY53" s="1029"/>
      <c r="CZ53" s="1029"/>
      <c r="DA53" s="1029"/>
      <c r="DB53" s="1029"/>
      <c r="DC53" s="1029"/>
      <c r="DD53" s="1029"/>
      <c r="DE53" s="1029"/>
      <c r="DF53" s="1029"/>
      <c r="DG53" s="1029"/>
      <c r="DH53" s="1029"/>
      <c r="DI53" s="1029"/>
      <c r="DJ53" s="1029"/>
      <c r="DK53" s="1029"/>
      <c r="DL53" s="1029"/>
      <c r="DM53" s="1029"/>
      <c r="DN53" s="1029"/>
      <c r="DO53" s="1029"/>
      <c r="DP53" s="1029"/>
      <c r="DQ53" s="1029"/>
      <c r="DR53" s="1029"/>
      <c r="DS53" s="1029"/>
      <c r="DT53" s="1029"/>
      <c r="DU53" s="1029"/>
      <c r="DV53" s="1029"/>
      <c r="DW53" s="1029"/>
      <c r="DX53" s="1029"/>
      <c r="DY53" s="1"/>
      <c r="DZ53" s="1"/>
      <c r="EA53" s="1"/>
      <c r="EB53" s="1"/>
      <c r="EC53" s="1"/>
      <c r="ED53" s="1"/>
      <c r="EE53" s="1"/>
      <c r="EF53" s="1"/>
      <c r="EG53" s="1"/>
      <c r="EH53" s="1"/>
      <c r="EI53" s="1"/>
      <c r="EJ53" s="1"/>
      <c r="EK53" s="1"/>
      <c r="EL53" s="1"/>
      <c r="EM53" s="1"/>
      <c r="EN53" s="1"/>
      <c r="EO53" s="1"/>
      <c r="EP53" s="1"/>
      <c r="EQ53" s="1"/>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
      <c r="E54"/>
      <c r="AY54" s="1105"/>
      <c r="AZ54" s="1105"/>
      <c r="BA54" s="1105"/>
      <c r="BB54" s="1105"/>
      <c r="BC54" s="1105"/>
      <c r="BD54" s="1105"/>
      <c r="BE54" s="1105"/>
      <c r="BF54" s="1105"/>
      <c r="BG54" s="1105"/>
      <c r="BH54" s="1105"/>
      <c r="BI54" s="1105"/>
      <c r="BJ54" s="1105"/>
      <c r="BK54" s="1105"/>
      <c r="BL54" s="1105"/>
      <c r="BM54" s="1105"/>
      <c r="BN54" s="1105"/>
      <c r="BO54" s="1105"/>
      <c r="BP54" s="1105"/>
      <c r="BQ54" s="1105"/>
      <c r="BR54" s="1105"/>
      <c r="BS54" s="1105"/>
      <c r="BT54" s="1105"/>
      <c r="BU54" s="1105"/>
      <c r="BV54" s="1105"/>
      <c r="BW54" s="1105"/>
      <c r="BX54" s="1105"/>
      <c r="BY54" s="1105"/>
      <c r="BZ54" s="1105"/>
      <c r="CA54" s="1105"/>
      <c r="CB54" s="1105"/>
      <c r="CC54" s="1105"/>
      <c r="CT54" s="17"/>
      <c r="CU54" s="96"/>
      <c r="CV54" s="96"/>
      <c r="CW54" s="125"/>
      <c r="CX54" s="140"/>
      <c r="CY54" s="125"/>
      <c r="CZ54" s="140"/>
      <c r="DA54" s="125"/>
      <c r="DB54" s="140"/>
      <c r="DC54" s="125"/>
      <c r="DD54" s="140"/>
      <c r="DE54" s="125"/>
      <c r="DF54" s="140"/>
      <c r="DG54" s="125"/>
      <c r="DH54" s="140"/>
      <c r="DI54" s="125"/>
      <c r="DJ54" s="140"/>
      <c r="DK54" s="125"/>
      <c r="DL54" s="140"/>
      <c r="DM54" s="125"/>
      <c r="DN54" s="140"/>
      <c r="DO54" s="125"/>
      <c r="DP54" s="140"/>
      <c r="DQ54" s="125"/>
      <c r="DR54" s="140"/>
      <c r="DS54" s="125"/>
      <c r="DT54" s="140"/>
      <c r="DU54" s="125"/>
      <c r="DV54" s="140"/>
      <c r="DW54" s="125"/>
      <c r="DX54" s="140"/>
      <c r="DY54" s="1"/>
      <c r="DZ54" s="1"/>
      <c r="EA54" s="1"/>
      <c r="EB54" s="1"/>
      <c r="EC54" s="125"/>
      <c r="ED54" s="140"/>
      <c r="EE54" s="1"/>
      <c r="EF54" s="1"/>
      <c r="EG54" s="1"/>
      <c r="EH54" s="1"/>
      <c r="EI54" s="125"/>
      <c r="EJ54" s="140"/>
      <c r="EK54" s="1"/>
      <c r="EL54" s="1"/>
      <c r="EM54" s="125"/>
      <c r="EN54" s="140"/>
      <c r="EO54" s="1"/>
      <c r="EP54" s="1"/>
      <c r="EQ54" s="1"/>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4:147" ht="12">
      <c r="BB55" s="130"/>
      <c r="BC55" s="141"/>
      <c r="BD55" s="130"/>
      <c r="BE55" s="141"/>
      <c r="BF55" s="130"/>
      <c r="BG55" s="141"/>
      <c r="BH55" s="130"/>
      <c r="BI55" s="141"/>
      <c r="BJ55" s="130"/>
      <c r="BK55" s="141"/>
      <c r="BL55" s="130"/>
      <c r="BM55" s="141"/>
      <c r="BN55" s="130"/>
      <c r="BO55" s="141"/>
      <c r="BP55" s="130"/>
      <c r="BQ55" s="141"/>
      <c r="BR55" s="130"/>
      <c r="BS55" s="141"/>
      <c r="BT55" s="130"/>
      <c r="BU55" s="141"/>
      <c r="BV55" s="130"/>
      <c r="BW55" s="141"/>
      <c r="BX55" s="130"/>
      <c r="BY55" s="141"/>
      <c r="BZ55" s="130"/>
      <c r="CA55" s="141"/>
      <c r="CB55" s="130"/>
      <c r="CC55" s="141"/>
      <c r="CH55" s="130"/>
      <c r="CI55" s="141"/>
      <c r="CN55" s="130"/>
      <c r="CO55" s="141"/>
      <c r="CR55" s="130"/>
      <c r="CS55" s="141"/>
      <c r="CT55" s="17"/>
      <c r="CU55" s="17"/>
      <c r="CV55" s="17"/>
      <c r="CW55" s="125"/>
      <c r="CX55" s="140"/>
      <c r="CY55" s="125"/>
      <c r="CZ55" s="140"/>
      <c r="DA55" s="125"/>
      <c r="DB55" s="140"/>
      <c r="DC55" s="125"/>
      <c r="DD55" s="140"/>
      <c r="DE55" s="125"/>
      <c r="DF55" s="140"/>
      <c r="DG55" s="125"/>
      <c r="DH55" s="140"/>
      <c r="DI55" s="125"/>
      <c r="DJ55" s="140"/>
      <c r="DK55" s="125"/>
      <c r="DL55" s="140"/>
      <c r="DM55" s="125"/>
      <c r="DN55" s="140"/>
      <c r="DO55" s="125"/>
      <c r="DP55" s="140"/>
      <c r="DQ55" s="125"/>
      <c r="DR55" s="140"/>
      <c r="DS55" s="125"/>
      <c r="DT55" s="140"/>
      <c r="DU55" s="125"/>
      <c r="DV55" s="140"/>
      <c r="DW55" s="125"/>
      <c r="DX55" s="140"/>
      <c r="DY55" s="1"/>
      <c r="DZ55" s="1"/>
      <c r="EA55" s="1"/>
      <c r="EB55" s="1"/>
      <c r="EC55" s="125"/>
      <c r="ED55" s="140"/>
      <c r="EE55" s="1"/>
      <c r="EF55" s="1"/>
      <c r="EG55" s="1"/>
      <c r="EH55" s="1"/>
      <c r="EI55" s="125"/>
      <c r="EJ55" s="140"/>
      <c r="EK55" s="1"/>
      <c r="EL55" s="1"/>
      <c r="EM55" s="125"/>
      <c r="EN55" s="140"/>
      <c r="EO55" s="1"/>
      <c r="EP55" s="1"/>
      <c r="EQ55" s="1"/>
    </row>
    <row r="56" spans="54:147" ht="12">
      <c r="BB56" s="130"/>
      <c r="BC56" s="141"/>
      <c r="BD56" s="130"/>
      <c r="BE56" s="141"/>
      <c r="BF56" s="130"/>
      <c r="BG56" s="141"/>
      <c r="BH56" s="130"/>
      <c r="BI56" s="141"/>
      <c r="BJ56" s="130"/>
      <c r="BK56" s="141"/>
      <c r="BL56" s="130"/>
      <c r="BM56" s="141"/>
      <c r="BN56" s="130"/>
      <c r="BO56" s="141"/>
      <c r="BP56" s="130"/>
      <c r="BQ56" s="141"/>
      <c r="BR56" s="130"/>
      <c r="BS56" s="141"/>
      <c r="BT56" s="130"/>
      <c r="BU56" s="141"/>
      <c r="BV56" s="130"/>
      <c r="BW56" s="141"/>
      <c r="BX56" s="130"/>
      <c r="BY56" s="141"/>
      <c r="BZ56" s="130"/>
      <c r="CA56" s="141"/>
      <c r="CB56" s="130"/>
      <c r="CC56" s="141"/>
      <c r="CH56" s="130"/>
      <c r="CI56" s="141"/>
      <c r="CN56" s="130"/>
      <c r="CO56" s="141"/>
      <c r="CR56" s="130"/>
      <c r="CS56" s="141"/>
      <c r="CT56" s="17"/>
      <c r="CU56" s="17"/>
      <c r="CV56" s="17"/>
      <c r="CW56" s="125"/>
      <c r="CX56" s="140"/>
      <c r="CY56" s="125"/>
      <c r="CZ56" s="140"/>
      <c r="DA56" s="125"/>
      <c r="DB56" s="140"/>
      <c r="DC56" s="125"/>
      <c r="DD56" s="140"/>
      <c r="DE56" s="125"/>
      <c r="DF56" s="140"/>
      <c r="DG56" s="125"/>
      <c r="DH56" s="140"/>
      <c r="DI56" s="125"/>
      <c r="DJ56" s="140"/>
      <c r="DK56" s="125"/>
      <c r="DL56" s="140"/>
      <c r="DM56" s="125"/>
      <c r="DN56" s="140"/>
      <c r="DO56" s="125"/>
      <c r="DP56" s="140"/>
      <c r="DQ56" s="125"/>
      <c r="DR56" s="140"/>
      <c r="DS56" s="125"/>
      <c r="DT56" s="140"/>
      <c r="DU56" s="125"/>
      <c r="DV56" s="140"/>
      <c r="DW56" s="125"/>
      <c r="DX56" s="140"/>
      <c r="DY56" s="1"/>
      <c r="DZ56" s="1"/>
      <c r="EA56" s="1"/>
      <c r="EB56" s="1"/>
      <c r="EC56" s="125"/>
      <c r="ED56" s="140"/>
      <c r="EE56" s="1"/>
      <c r="EF56" s="1"/>
      <c r="EG56" s="1"/>
      <c r="EH56" s="1"/>
      <c r="EI56" s="125"/>
      <c r="EJ56" s="140"/>
      <c r="EK56" s="1"/>
      <c r="EL56" s="1"/>
      <c r="EM56" s="125"/>
      <c r="EN56" s="140"/>
      <c r="EO56" s="1"/>
      <c r="EP56" s="1"/>
      <c r="EQ56" s="1"/>
    </row>
    <row r="57" spans="54:147" ht="12">
      <c r="BB57" s="130"/>
      <c r="BC57" s="141"/>
      <c r="BD57" s="130"/>
      <c r="BE57" s="141"/>
      <c r="BF57" s="130"/>
      <c r="BG57" s="141"/>
      <c r="BH57" s="130"/>
      <c r="BI57" s="141"/>
      <c r="BJ57" s="130"/>
      <c r="BK57" s="141"/>
      <c r="BL57" s="130"/>
      <c r="BM57" s="141"/>
      <c r="BN57" s="130"/>
      <c r="BO57" s="141"/>
      <c r="BP57" s="130"/>
      <c r="BQ57" s="141"/>
      <c r="BR57" s="130"/>
      <c r="BS57" s="141"/>
      <c r="BT57" s="130"/>
      <c r="BU57" s="141"/>
      <c r="BV57" s="130"/>
      <c r="BW57" s="141"/>
      <c r="BX57" s="130"/>
      <c r="BY57" s="141"/>
      <c r="BZ57" s="130"/>
      <c r="CA57" s="141"/>
      <c r="CB57" s="130"/>
      <c r="CC57" s="141"/>
      <c r="CH57" s="130"/>
      <c r="CI57" s="141"/>
      <c r="CN57" s="130"/>
      <c r="CO57" s="141"/>
      <c r="CR57" s="130"/>
      <c r="CS57" s="141"/>
      <c r="CT57" s="17"/>
      <c r="CU57" s="17"/>
      <c r="CV57" s="17"/>
      <c r="CW57" s="125"/>
      <c r="CX57" s="140"/>
      <c r="CY57" s="125"/>
      <c r="CZ57" s="140"/>
      <c r="DA57" s="125"/>
      <c r="DB57" s="140"/>
      <c r="DC57" s="125"/>
      <c r="DD57" s="140"/>
      <c r="DE57" s="125"/>
      <c r="DF57" s="140"/>
      <c r="DG57" s="125"/>
      <c r="DH57" s="140"/>
      <c r="DI57" s="125"/>
      <c r="DJ57" s="140"/>
      <c r="DK57" s="125"/>
      <c r="DL57" s="140"/>
      <c r="DM57" s="125"/>
      <c r="DN57" s="140"/>
      <c r="DO57" s="125"/>
      <c r="DP57" s="140"/>
      <c r="DQ57" s="125"/>
      <c r="DR57" s="140"/>
      <c r="DS57" s="125"/>
      <c r="DT57" s="140"/>
      <c r="DU57" s="125"/>
      <c r="DV57" s="140"/>
      <c r="DW57" s="125"/>
      <c r="DX57" s="140"/>
      <c r="DY57" s="1"/>
      <c r="DZ57" s="1"/>
      <c r="EA57" s="1"/>
      <c r="EB57" s="1"/>
      <c r="EC57" s="125"/>
      <c r="ED57" s="140"/>
      <c r="EE57" s="1"/>
      <c r="EF57" s="1"/>
      <c r="EG57" s="1"/>
      <c r="EH57" s="1"/>
      <c r="EI57" s="125"/>
      <c r="EJ57" s="140"/>
      <c r="EK57" s="1"/>
      <c r="EL57" s="1"/>
      <c r="EM57" s="125"/>
      <c r="EN57" s="140"/>
      <c r="EO57" s="1"/>
      <c r="EP57" s="1"/>
      <c r="EQ57" s="1"/>
    </row>
    <row r="58" spans="54:147" ht="12">
      <c r="BB58" s="130"/>
      <c r="BC58" s="141"/>
      <c r="BD58" s="130"/>
      <c r="BE58" s="141"/>
      <c r="BF58" s="130"/>
      <c r="BG58" s="141"/>
      <c r="BH58" s="130"/>
      <c r="BI58" s="141"/>
      <c r="BJ58" s="130"/>
      <c r="BK58" s="141"/>
      <c r="BL58" s="130"/>
      <c r="BM58" s="141"/>
      <c r="BN58" s="130"/>
      <c r="BO58" s="141"/>
      <c r="BP58" s="130"/>
      <c r="BQ58" s="141"/>
      <c r="BR58" s="130"/>
      <c r="BS58" s="141"/>
      <c r="BT58" s="130"/>
      <c r="BU58" s="141"/>
      <c r="BV58" s="130"/>
      <c r="BW58" s="141"/>
      <c r="BX58" s="130"/>
      <c r="BY58" s="141"/>
      <c r="BZ58" s="130"/>
      <c r="CA58" s="141"/>
      <c r="CB58" s="130"/>
      <c r="CC58" s="141"/>
      <c r="CH58" s="130"/>
      <c r="CI58" s="141"/>
      <c r="CN58" s="130"/>
      <c r="CO58" s="141"/>
      <c r="CR58" s="130"/>
      <c r="CS58" s="141"/>
      <c r="CT58" s="17"/>
      <c r="CU58" s="17"/>
      <c r="CV58" s="17"/>
      <c r="CW58" s="125"/>
      <c r="CX58" s="140"/>
      <c r="CY58" s="125"/>
      <c r="CZ58" s="140"/>
      <c r="DA58" s="125"/>
      <c r="DB58" s="140"/>
      <c r="DC58" s="125"/>
      <c r="DD58" s="140"/>
      <c r="DE58" s="125"/>
      <c r="DF58" s="140"/>
      <c r="DG58" s="125"/>
      <c r="DH58" s="140"/>
      <c r="DI58" s="125"/>
      <c r="DJ58" s="140"/>
      <c r="DK58" s="125"/>
      <c r="DL58" s="140"/>
      <c r="DM58" s="125"/>
      <c r="DN58" s="140"/>
      <c r="DO58" s="125"/>
      <c r="DP58" s="140"/>
      <c r="DQ58" s="125"/>
      <c r="DR58" s="140"/>
      <c r="DS58" s="125"/>
      <c r="DT58" s="140"/>
      <c r="DU58" s="125"/>
      <c r="DV58" s="140"/>
      <c r="DW58" s="125"/>
      <c r="DX58" s="140"/>
      <c r="DY58" s="1"/>
      <c r="DZ58" s="1"/>
      <c r="EA58" s="1"/>
      <c r="EB58" s="1"/>
      <c r="EC58" s="125"/>
      <c r="ED58" s="140"/>
      <c r="EE58" s="1"/>
      <c r="EF58" s="1"/>
      <c r="EG58" s="1"/>
      <c r="EH58" s="1"/>
      <c r="EI58" s="125"/>
      <c r="EJ58" s="140"/>
      <c r="EK58" s="1"/>
      <c r="EL58" s="1"/>
      <c r="EM58" s="125"/>
      <c r="EN58" s="140"/>
      <c r="EO58" s="1"/>
      <c r="EP58" s="1"/>
      <c r="EQ58" s="1"/>
    </row>
    <row r="59" spans="54:147" ht="12">
      <c r="BB59" s="130"/>
      <c r="BC59" s="141"/>
      <c r="BD59" s="130"/>
      <c r="BE59" s="141"/>
      <c r="BF59" s="130"/>
      <c r="BG59" s="141"/>
      <c r="BH59" s="130"/>
      <c r="BI59" s="141"/>
      <c r="BJ59" s="130"/>
      <c r="BK59" s="141"/>
      <c r="BL59" s="130"/>
      <c r="BM59" s="141"/>
      <c r="BN59" s="130"/>
      <c r="BO59" s="141"/>
      <c r="BP59" s="130"/>
      <c r="BQ59" s="141"/>
      <c r="BR59" s="130"/>
      <c r="BS59" s="141"/>
      <c r="BT59" s="130"/>
      <c r="BU59" s="141"/>
      <c r="BV59" s="130"/>
      <c r="BW59" s="141"/>
      <c r="BX59" s="130"/>
      <c r="BY59" s="141"/>
      <c r="BZ59" s="130"/>
      <c r="CA59" s="141"/>
      <c r="CB59" s="130"/>
      <c r="CC59" s="141"/>
      <c r="CH59" s="130"/>
      <c r="CI59" s="141"/>
      <c r="CN59" s="130"/>
      <c r="CO59" s="141"/>
      <c r="CR59" s="130"/>
      <c r="CS59" s="141"/>
      <c r="CT59" s="17"/>
      <c r="CU59" s="17"/>
      <c r="CV59" s="17"/>
      <c r="CW59" s="125"/>
      <c r="CX59" s="140"/>
      <c r="CY59" s="125"/>
      <c r="CZ59" s="140"/>
      <c r="DA59" s="125"/>
      <c r="DB59" s="140"/>
      <c r="DC59" s="125"/>
      <c r="DD59" s="140"/>
      <c r="DE59" s="125"/>
      <c r="DF59" s="140"/>
      <c r="DG59" s="125"/>
      <c r="DH59" s="140"/>
      <c r="DI59" s="125"/>
      <c r="DJ59" s="140"/>
      <c r="DK59" s="125"/>
      <c r="DL59" s="140"/>
      <c r="DM59" s="125"/>
      <c r="DN59" s="140"/>
      <c r="DO59" s="125"/>
      <c r="DP59" s="140"/>
      <c r="DQ59" s="125"/>
      <c r="DR59" s="140"/>
      <c r="DS59" s="125"/>
      <c r="DT59" s="140"/>
      <c r="DU59" s="125"/>
      <c r="DV59" s="140"/>
      <c r="DW59" s="125"/>
      <c r="DX59" s="140"/>
      <c r="DY59" s="1"/>
      <c r="DZ59" s="1"/>
      <c r="EA59" s="1"/>
      <c r="EB59" s="1"/>
      <c r="EC59" s="125"/>
      <c r="ED59" s="140"/>
      <c r="EE59" s="1"/>
      <c r="EF59" s="1"/>
      <c r="EG59" s="1"/>
      <c r="EH59" s="1"/>
      <c r="EI59" s="125"/>
      <c r="EJ59" s="140"/>
      <c r="EK59" s="1"/>
      <c r="EL59" s="1"/>
      <c r="EM59" s="125"/>
      <c r="EN59" s="140"/>
      <c r="EO59" s="1"/>
      <c r="EP59" s="1"/>
      <c r="EQ59" s="1"/>
    </row>
    <row r="60" spans="54:147" ht="12">
      <c r="BB60" s="130"/>
      <c r="BC60" s="141"/>
      <c r="BD60" s="130"/>
      <c r="BE60" s="141"/>
      <c r="BF60" s="130"/>
      <c r="BG60" s="141"/>
      <c r="BH60" s="130"/>
      <c r="BI60" s="141"/>
      <c r="BJ60" s="130"/>
      <c r="BK60" s="141"/>
      <c r="BL60" s="130"/>
      <c r="BM60" s="141"/>
      <c r="BN60" s="130"/>
      <c r="BO60" s="141"/>
      <c r="BP60" s="130"/>
      <c r="BQ60" s="141"/>
      <c r="BR60" s="130"/>
      <c r="BS60" s="141"/>
      <c r="BT60" s="130"/>
      <c r="BU60" s="141"/>
      <c r="BV60" s="130"/>
      <c r="BW60" s="141"/>
      <c r="BX60" s="130"/>
      <c r="BY60" s="141"/>
      <c r="BZ60" s="130"/>
      <c r="CA60" s="141"/>
      <c r="CB60" s="130"/>
      <c r="CC60" s="141"/>
      <c r="CH60" s="130"/>
      <c r="CI60" s="141"/>
      <c r="CN60" s="130"/>
      <c r="CO60" s="141"/>
      <c r="CR60" s="130"/>
      <c r="CS60" s="141"/>
      <c r="CT60" s="17"/>
      <c r="CU60" s="17"/>
      <c r="CV60" s="17"/>
      <c r="CW60" s="125"/>
      <c r="CX60" s="140"/>
      <c r="CY60" s="125"/>
      <c r="CZ60" s="140"/>
      <c r="DA60" s="125"/>
      <c r="DB60" s="140"/>
      <c r="DC60" s="125"/>
      <c r="DD60" s="140"/>
      <c r="DE60" s="125"/>
      <c r="DF60" s="140"/>
      <c r="DG60" s="125"/>
      <c r="DH60" s="140"/>
      <c r="DI60" s="125"/>
      <c r="DJ60" s="140"/>
      <c r="DK60" s="125"/>
      <c r="DL60" s="140"/>
      <c r="DM60" s="125"/>
      <c r="DN60" s="140"/>
      <c r="DO60" s="125"/>
      <c r="DP60" s="140"/>
      <c r="DQ60" s="125"/>
      <c r="DR60" s="140"/>
      <c r="DS60" s="125"/>
      <c r="DT60" s="140"/>
      <c r="DU60" s="125"/>
      <c r="DV60" s="140"/>
      <c r="DW60" s="125"/>
      <c r="DX60" s="140"/>
      <c r="DY60" s="1"/>
      <c r="DZ60" s="1"/>
      <c r="EA60" s="1"/>
      <c r="EB60" s="1"/>
      <c r="EC60" s="125"/>
      <c r="ED60" s="140"/>
      <c r="EE60" s="1"/>
      <c r="EF60" s="1"/>
      <c r="EG60" s="1"/>
      <c r="EH60" s="1"/>
      <c r="EI60" s="125"/>
      <c r="EJ60" s="140"/>
      <c r="EK60" s="1"/>
      <c r="EL60" s="1"/>
      <c r="EM60" s="125"/>
      <c r="EN60" s="140"/>
      <c r="EO60" s="1"/>
      <c r="EP60" s="1"/>
      <c r="EQ60" s="1"/>
    </row>
    <row r="61" spans="54:147" ht="12">
      <c r="BB61" s="130"/>
      <c r="BC61" s="141"/>
      <c r="BD61" s="130"/>
      <c r="BE61" s="141"/>
      <c r="BF61" s="130"/>
      <c r="BG61" s="141"/>
      <c r="BH61" s="130"/>
      <c r="BI61" s="141"/>
      <c r="BJ61" s="130"/>
      <c r="BK61" s="141"/>
      <c r="BL61" s="130"/>
      <c r="BM61" s="141"/>
      <c r="BN61" s="130"/>
      <c r="BO61" s="141"/>
      <c r="BP61" s="130"/>
      <c r="BQ61" s="141"/>
      <c r="BR61" s="130"/>
      <c r="BS61" s="141"/>
      <c r="BT61" s="130"/>
      <c r="BU61" s="141"/>
      <c r="BV61" s="130"/>
      <c r="BW61" s="141"/>
      <c r="BX61" s="130"/>
      <c r="BY61" s="141"/>
      <c r="BZ61" s="130"/>
      <c r="CA61" s="141"/>
      <c r="CB61" s="130"/>
      <c r="CC61" s="141"/>
      <c r="CH61" s="130"/>
      <c r="CI61" s="141"/>
      <c r="CN61" s="130"/>
      <c r="CO61" s="141"/>
      <c r="CR61" s="130"/>
      <c r="CS61" s="141"/>
      <c r="CT61" s="17"/>
      <c r="CU61" s="17"/>
      <c r="CV61" s="17"/>
      <c r="CW61" s="125"/>
      <c r="CX61" s="140"/>
      <c r="CY61" s="125"/>
      <c r="CZ61" s="140"/>
      <c r="DA61" s="125"/>
      <c r="DB61" s="140"/>
      <c r="DC61" s="125"/>
      <c r="DD61" s="140"/>
      <c r="DE61" s="125"/>
      <c r="DF61" s="140"/>
      <c r="DG61" s="125"/>
      <c r="DH61" s="140"/>
      <c r="DI61" s="125"/>
      <c r="DJ61" s="140"/>
      <c r="DK61" s="125"/>
      <c r="DL61" s="140"/>
      <c r="DM61" s="125"/>
      <c r="DN61" s="140"/>
      <c r="DO61" s="125"/>
      <c r="DP61" s="140"/>
      <c r="DQ61" s="125"/>
      <c r="DR61" s="140"/>
      <c r="DS61" s="125"/>
      <c r="DT61" s="140"/>
      <c r="DU61" s="125"/>
      <c r="DV61" s="140"/>
      <c r="DW61" s="125"/>
      <c r="DX61" s="140"/>
      <c r="DY61" s="1"/>
      <c r="DZ61" s="1"/>
      <c r="EA61" s="1"/>
      <c r="EB61" s="1"/>
      <c r="EC61" s="125"/>
      <c r="ED61" s="140"/>
      <c r="EE61" s="1"/>
      <c r="EF61" s="1"/>
      <c r="EG61" s="1"/>
      <c r="EH61" s="1"/>
      <c r="EI61" s="125"/>
      <c r="EJ61" s="140"/>
      <c r="EK61" s="1"/>
      <c r="EL61" s="1"/>
      <c r="EM61" s="125"/>
      <c r="EN61" s="140"/>
      <c r="EO61" s="1"/>
      <c r="EP61" s="1"/>
      <c r="EQ61" s="1"/>
    </row>
    <row r="62" spans="54:147" ht="12">
      <c r="BB62" s="130"/>
      <c r="BC62" s="141"/>
      <c r="BD62" s="130"/>
      <c r="BE62" s="141"/>
      <c r="BF62" s="130"/>
      <c r="BG62" s="141"/>
      <c r="BH62" s="130"/>
      <c r="BI62" s="141"/>
      <c r="BJ62" s="130"/>
      <c r="BK62" s="141"/>
      <c r="BL62" s="130"/>
      <c r="BM62" s="141"/>
      <c r="BN62" s="130"/>
      <c r="BO62" s="141"/>
      <c r="BP62" s="130"/>
      <c r="BQ62" s="141"/>
      <c r="BR62" s="130"/>
      <c r="BS62" s="141"/>
      <c r="BT62" s="130"/>
      <c r="BU62" s="141"/>
      <c r="BV62" s="130"/>
      <c r="BW62" s="141"/>
      <c r="BX62" s="130"/>
      <c r="BY62" s="141"/>
      <c r="BZ62" s="130"/>
      <c r="CA62" s="141"/>
      <c r="CB62" s="130"/>
      <c r="CC62" s="141"/>
      <c r="CH62" s="130"/>
      <c r="CI62" s="141"/>
      <c r="CN62" s="130"/>
      <c r="CO62" s="141"/>
      <c r="CR62" s="130"/>
      <c r="CS62" s="141"/>
      <c r="CT62" s="17"/>
      <c r="CU62" s="17"/>
      <c r="CV62" s="17"/>
      <c r="CW62" s="125"/>
      <c r="CX62" s="140"/>
      <c r="CY62" s="125"/>
      <c r="CZ62" s="140"/>
      <c r="DA62" s="125"/>
      <c r="DB62" s="140"/>
      <c r="DC62" s="125"/>
      <c r="DD62" s="140"/>
      <c r="DE62" s="125"/>
      <c r="DF62" s="140"/>
      <c r="DG62" s="125"/>
      <c r="DH62" s="140"/>
      <c r="DI62" s="125"/>
      <c r="DJ62" s="140"/>
      <c r="DK62" s="125"/>
      <c r="DL62" s="140"/>
      <c r="DM62" s="125"/>
      <c r="DN62" s="140"/>
      <c r="DO62" s="125"/>
      <c r="DP62" s="140"/>
      <c r="DQ62" s="125"/>
      <c r="DR62" s="140"/>
      <c r="DS62" s="125"/>
      <c r="DT62" s="140"/>
      <c r="DU62" s="125"/>
      <c r="DV62" s="140"/>
      <c r="DW62" s="125"/>
      <c r="DX62" s="140"/>
      <c r="DY62" s="1"/>
      <c r="DZ62" s="1"/>
      <c r="EA62" s="1"/>
      <c r="EB62" s="1"/>
      <c r="EC62" s="125"/>
      <c r="ED62" s="140"/>
      <c r="EE62" s="1"/>
      <c r="EF62" s="1"/>
      <c r="EG62" s="1"/>
      <c r="EH62" s="1"/>
      <c r="EI62" s="125"/>
      <c r="EJ62" s="140"/>
      <c r="EK62" s="1"/>
      <c r="EL62" s="1"/>
      <c r="EM62" s="125"/>
      <c r="EN62" s="140"/>
      <c r="EO62" s="1"/>
      <c r="EP62" s="1"/>
      <c r="EQ62" s="1"/>
    </row>
    <row r="63" spans="54:147" ht="12">
      <c r="BB63" s="130"/>
      <c r="BC63" s="141"/>
      <c r="BD63" s="130"/>
      <c r="BE63" s="141"/>
      <c r="BF63" s="130"/>
      <c r="BG63" s="141"/>
      <c r="BH63" s="130"/>
      <c r="BI63" s="141"/>
      <c r="BJ63" s="130"/>
      <c r="BK63" s="141"/>
      <c r="BL63" s="130"/>
      <c r="BM63" s="141"/>
      <c r="BN63" s="130"/>
      <c r="BO63" s="141"/>
      <c r="BP63" s="130"/>
      <c r="BQ63" s="141"/>
      <c r="BR63" s="130"/>
      <c r="BS63" s="141"/>
      <c r="BT63" s="130"/>
      <c r="BU63" s="141"/>
      <c r="BV63" s="130"/>
      <c r="BW63" s="141"/>
      <c r="BX63" s="130"/>
      <c r="BY63" s="141"/>
      <c r="BZ63" s="130"/>
      <c r="CA63" s="141"/>
      <c r="CB63" s="130"/>
      <c r="CC63" s="141"/>
      <c r="CH63" s="130"/>
      <c r="CI63" s="141"/>
      <c r="CN63" s="130"/>
      <c r="CO63" s="141"/>
      <c r="CR63" s="130"/>
      <c r="CS63" s="141"/>
      <c r="CT63" s="17"/>
      <c r="CU63" s="17"/>
      <c r="CV63" s="17"/>
      <c r="CW63" s="125"/>
      <c r="CX63" s="140"/>
      <c r="CY63" s="125"/>
      <c r="CZ63" s="140"/>
      <c r="DA63" s="125"/>
      <c r="DB63" s="140"/>
      <c r="DC63" s="125"/>
      <c r="DD63" s="140"/>
      <c r="DE63" s="125"/>
      <c r="DF63" s="140"/>
      <c r="DG63" s="125"/>
      <c r="DH63" s="140"/>
      <c r="DI63" s="125"/>
      <c r="DJ63" s="140"/>
      <c r="DK63" s="125"/>
      <c r="DL63" s="140"/>
      <c r="DM63" s="125"/>
      <c r="DN63" s="140"/>
      <c r="DO63" s="125"/>
      <c r="DP63" s="140"/>
      <c r="DQ63" s="125"/>
      <c r="DR63" s="140"/>
      <c r="DS63" s="125"/>
      <c r="DT63" s="140"/>
      <c r="DU63" s="125"/>
      <c r="DV63" s="140"/>
      <c r="DW63" s="125"/>
      <c r="DX63" s="140"/>
      <c r="DY63" s="1"/>
      <c r="DZ63" s="1"/>
      <c r="EA63" s="1"/>
      <c r="EB63" s="1"/>
      <c r="EC63" s="125"/>
      <c r="ED63" s="140"/>
      <c r="EE63" s="1"/>
      <c r="EF63" s="1"/>
      <c r="EG63" s="1"/>
      <c r="EH63" s="1"/>
      <c r="EI63" s="125"/>
      <c r="EJ63" s="140"/>
      <c r="EK63" s="1"/>
      <c r="EL63" s="1"/>
      <c r="EM63" s="125"/>
      <c r="EN63" s="140"/>
      <c r="EO63" s="1"/>
      <c r="EP63" s="1"/>
      <c r="EQ63" s="1"/>
    </row>
    <row r="64" spans="54:147" ht="12">
      <c r="BB64" s="130"/>
      <c r="BC64" s="141"/>
      <c r="BD64" s="130"/>
      <c r="BE64" s="141"/>
      <c r="BF64" s="130"/>
      <c r="BG64" s="141"/>
      <c r="BH64" s="130"/>
      <c r="BI64" s="141"/>
      <c r="BJ64" s="130"/>
      <c r="BK64" s="141"/>
      <c r="BL64" s="130"/>
      <c r="BM64" s="141"/>
      <c r="BN64" s="130"/>
      <c r="BO64" s="141"/>
      <c r="BP64" s="130"/>
      <c r="BQ64" s="141"/>
      <c r="BR64" s="130"/>
      <c r="BS64" s="141"/>
      <c r="BT64" s="130"/>
      <c r="BU64" s="141"/>
      <c r="BV64" s="130"/>
      <c r="BW64" s="141"/>
      <c r="BX64" s="130"/>
      <c r="BY64" s="141"/>
      <c r="BZ64" s="130"/>
      <c r="CA64" s="141"/>
      <c r="CB64" s="130"/>
      <c r="CC64" s="141"/>
      <c r="CH64" s="130"/>
      <c r="CI64" s="141"/>
      <c r="CN64" s="130"/>
      <c r="CO64" s="141"/>
      <c r="CR64" s="130"/>
      <c r="CS64" s="141"/>
      <c r="CT64" s="17"/>
      <c r="CU64" s="17"/>
      <c r="CV64" s="17"/>
      <c r="CW64" s="125"/>
      <c r="CX64" s="140"/>
      <c r="CY64" s="125"/>
      <c r="CZ64" s="140"/>
      <c r="DA64" s="125"/>
      <c r="DB64" s="140"/>
      <c r="DC64" s="125"/>
      <c r="DD64" s="140"/>
      <c r="DE64" s="125"/>
      <c r="DF64" s="140"/>
      <c r="DG64" s="125"/>
      <c r="DH64" s="140"/>
      <c r="DI64" s="125"/>
      <c r="DJ64" s="140"/>
      <c r="DK64" s="125"/>
      <c r="DL64" s="140"/>
      <c r="DM64" s="125"/>
      <c r="DN64" s="140"/>
      <c r="DO64" s="125"/>
      <c r="DP64" s="140"/>
      <c r="DQ64" s="125"/>
      <c r="DR64" s="140"/>
      <c r="DS64" s="125"/>
      <c r="DT64" s="140"/>
      <c r="DU64" s="125"/>
      <c r="DV64" s="140"/>
      <c r="DW64" s="125"/>
      <c r="DX64" s="140"/>
      <c r="DY64" s="1"/>
      <c r="DZ64" s="1"/>
      <c r="EA64" s="1"/>
      <c r="EB64" s="1"/>
      <c r="EC64" s="125"/>
      <c r="ED64" s="140"/>
      <c r="EE64" s="1"/>
      <c r="EF64" s="1"/>
      <c r="EG64" s="1"/>
      <c r="EH64" s="1"/>
      <c r="EI64" s="125"/>
      <c r="EJ64" s="140"/>
      <c r="EK64" s="1"/>
      <c r="EL64" s="1"/>
      <c r="EM64" s="125"/>
      <c r="EN64" s="140"/>
      <c r="EO64" s="1"/>
      <c r="EP64" s="1"/>
      <c r="EQ64" s="1"/>
    </row>
    <row r="65" spans="54:147" ht="12">
      <c r="BB65" s="130"/>
      <c r="BC65" s="141"/>
      <c r="BD65" s="130"/>
      <c r="BE65" s="141"/>
      <c r="BF65" s="130"/>
      <c r="BG65" s="141"/>
      <c r="BH65" s="130"/>
      <c r="BI65" s="141"/>
      <c r="BJ65" s="130"/>
      <c r="BK65" s="141"/>
      <c r="BL65" s="130"/>
      <c r="BM65" s="141"/>
      <c r="BN65" s="130"/>
      <c r="BO65" s="141"/>
      <c r="BP65" s="130"/>
      <c r="BQ65" s="141"/>
      <c r="BR65" s="130"/>
      <c r="BS65" s="141"/>
      <c r="BT65" s="130"/>
      <c r="BU65" s="141"/>
      <c r="BV65" s="130"/>
      <c r="BW65" s="141"/>
      <c r="BX65" s="130"/>
      <c r="BY65" s="141"/>
      <c r="BZ65" s="130"/>
      <c r="CA65" s="141"/>
      <c r="CB65" s="130"/>
      <c r="CC65" s="141"/>
      <c r="CH65" s="130"/>
      <c r="CI65" s="141"/>
      <c r="CN65" s="130"/>
      <c r="CO65" s="141"/>
      <c r="CR65" s="130"/>
      <c r="CS65" s="141"/>
      <c r="CT65" s="17"/>
      <c r="CU65" s="17"/>
      <c r="CV65" s="17"/>
      <c r="CW65" s="125"/>
      <c r="CX65" s="140"/>
      <c r="CY65" s="125"/>
      <c r="CZ65" s="140"/>
      <c r="DA65" s="125"/>
      <c r="DB65" s="140"/>
      <c r="DC65" s="125"/>
      <c r="DD65" s="140"/>
      <c r="DE65" s="125"/>
      <c r="DF65" s="140"/>
      <c r="DG65" s="125"/>
      <c r="DH65" s="140"/>
      <c r="DI65" s="125"/>
      <c r="DJ65" s="140"/>
      <c r="DK65" s="125"/>
      <c r="DL65" s="140"/>
      <c r="DM65" s="125"/>
      <c r="DN65" s="140"/>
      <c r="DO65" s="125"/>
      <c r="DP65" s="140"/>
      <c r="DQ65" s="125"/>
      <c r="DR65" s="140"/>
      <c r="DS65" s="125"/>
      <c r="DT65" s="140"/>
      <c r="DU65" s="125"/>
      <c r="DV65" s="140"/>
      <c r="DW65" s="125"/>
      <c r="DX65" s="140"/>
      <c r="DY65" s="1"/>
      <c r="DZ65" s="1"/>
      <c r="EA65" s="1"/>
      <c r="EB65" s="1"/>
      <c r="EC65" s="125"/>
      <c r="ED65" s="140"/>
      <c r="EE65" s="1"/>
      <c r="EF65" s="1"/>
      <c r="EG65" s="1"/>
      <c r="EH65" s="1"/>
      <c r="EI65" s="125"/>
      <c r="EJ65" s="140"/>
      <c r="EK65" s="1"/>
      <c r="EL65" s="1"/>
      <c r="EM65" s="125"/>
      <c r="EN65" s="140"/>
      <c r="EO65" s="1"/>
      <c r="EP65" s="1"/>
      <c r="EQ65" s="1"/>
    </row>
    <row r="66" spans="54:147" ht="12">
      <c r="BB66" s="130"/>
      <c r="BC66" s="141"/>
      <c r="BD66" s="130"/>
      <c r="BE66" s="141"/>
      <c r="BF66" s="130"/>
      <c r="BG66" s="141"/>
      <c r="BH66" s="130"/>
      <c r="BI66" s="141"/>
      <c r="BJ66" s="130"/>
      <c r="BK66" s="141"/>
      <c r="BL66" s="130"/>
      <c r="BM66" s="141"/>
      <c r="BN66" s="130"/>
      <c r="BO66" s="141"/>
      <c r="BP66" s="130"/>
      <c r="BQ66" s="141"/>
      <c r="BR66" s="130"/>
      <c r="BS66" s="141"/>
      <c r="BT66" s="130"/>
      <c r="BU66" s="141"/>
      <c r="BV66" s="130"/>
      <c r="BW66" s="141"/>
      <c r="BX66" s="130"/>
      <c r="BY66" s="141"/>
      <c r="BZ66" s="130"/>
      <c r="CA66" s="141"/>
      <c r="CB66" s="130"/>
      <c r="CC66" s="141"/>
      <c r="CH66" s="130"/>
      <c r="CI66" s="141"/>
      <c r="CN66" s="130"/>
      <c r="CO66" s="141"/>
      <c r="CR66" s="130"/>
      <c r="CS66" s="141"/>
      <c r="CT66" s="17"/>
      <c r="CU66" s="17"/>
      <c r="CV66" s="17"/>
      <c r="CW66" s="125"/>
      <c r="CX66" s="140"/>
      <c r="CY66" s="125"/>
      <c r="CZ66" s="140"/>
      <c r="DA66" s="125"/>
      <c r="DB66" s="140"/>
      <c r="DC66" s="125"/>
      <c r="DD66" s="140"/>
      <c r="DE66" s="125"/>
      <c r="DF66" s="140"/>
      <c r="DG66" s="125"/>
      <c r="DH66" s="140"/>
      <c r="DI66" s="125"/>
      <c r="DJ66" s="140"/>
      <c r="DK66" s="125"/>
      <c r="DL66" s="140"/>
      <c r="DM66" s="125"/>
      <c r="DN66" s="140"/>
      <c r="DO66" s="125"/>
      <c r="DP66" s="140"/>
      <c r="DQ66" s="125"/>
      <c r="DR66" s="140"/>
      <c r="DS66" s="125"/>
      <c r="DT66" s="140"/>
      <c r="DU66" s="125"/>
      <c r="DV66" s="140"/>
      <c r="DW66" s="125"/>
      <c r="DX66" s="140"/>
      <c r="DY66" s="1"/>
      <c r="DZ66" s="1"/>
      <c r="EA66" s="1"/>
      <c r="EB66" s="1"/>
      <c r="EC66" s="125"/>
      <c r="ED66" s="140"/>
      <c r="EE66" s="18"/>
      <c r="EF66" s="18"/>
      <c r="EG66" s="18"/>
      <c r="EH66" s="18"/>
      <c r="EI66" s="125"/>
      <c r="EJ66" s="140"/>
      <c r="EK66" s="18"/>
      <c r="EL66" s="18"/>
      <c r="EM66" s="125"/>
      <c r="EN66" s="140"/>
      <c r="EO66" s="18"/>
      <c r="EP66" s="18"/>
      <c r="EQ66" s="18"/>
    </row>
    <row r="67" spans="54:147" ht="12">
      <c r="BB67" s="130"/>
      <c r="BC67" s="141"/>
      <c r="BD67" s="130"/>
      <c r="BE67" s="141"/>
      <c r="BF67" s="130"/>
      <c r="BG67" s="141"/>
      <c r="BH67" s="130"/>
      <c r="BI67" s="141"/>
      <c r="BJ67" s="130"/>
      <c r="BK67" s="141"/>
      <c r="BL67" s="130"/>
      <c r="BM67" s="141"/>
      <c r="BN67" s="130"/>
      <c r="BO67" s="141"/>
      <c r="BP67" s="130"/>
      <c r="BQ67" s="141"/>
      <c r="BR67" s="130"/>
      <c r="BS67" s="141"/>
      <c r="BT67" s="130"/>
      <c r="BU67" s="141"/>
      <c r="BV67" s="130"/>
      <c r="BW67" s="141"/>
      <c r="BX67" s="130"/>
      <c r="BY67" s="141"/>
      <c r="BZ67" s="130"/>
      <c r="CA67" s="141"/>
      <c r="CB67" s="130"/>
      <c r="CC67" s="141"/>
      <c r="CH67" s="130"/>
      <c r="CI67" s="141"/>
      <c r="CN67" s="130"/>
      <c r="CO67" s="141"/>
      <c r="CR67" s="130"/>
      <c r="CS67" s="141"/>
      <c r="CT67" s="17"/>
      <c r="CU67" s="17"/>
      <c r="CV67" s="17"/>
      <c r="CW67" s="125"/>
      <c r="CX67" s="140"/>
      <c r="CY67" s="125"/>
      <c r="CZ67" s="140"/>
      <c r="DA67" s="125"/>
      <c r="DB67" s="140"/>
      <c r="DC67" s="125"/>
      <c r="DD67" s="140"/>
      <c r="DE67" s="125"/>
      <c r="DF67" s="140"/>
      <c r="DG67" s="125"/>
      <c r="DH67" s="140"/>
      <c r="DI67" s="125"/>
      <c r="DJ67" s="140"/>
      <c r="DK67" s="125"/>
      <c r="DL67" s="140"/>
      <c r="DM67" s="125"/>
      <c r="DN67" s="140"/>
      <c r="DO67" s="125"/>
      <c r="DP67" s="140"/>
      <c r="DQ67" s="125"/>
      <c r="DR67" s="140"/>
      <c r="DS67" s="125"/>
      <c r="DT67" s="140"/>
      <c r="DU67" s="125"/>
      <c r="DV67" s="140"/>
      <c r="DW67" s="125"/>
      <c r="DX67" s="140"/>
      <c r="DY67" s="1"/>
      <c r="DZ67" s="1"/>
      <c r="EA67" s="1"/>
      <c r="EB67" s="1"/>
      <c r="EC67" s="125"/>
      <c r="ED67" s="140"/>
      <c r="EE67" s="18"/>
      <c r="EF67" s="18"/>
      <c r="EG67" s="18"/>
      <c r="EH67" s="18"/>
      <c r="EI67" s="125"/>
      <c r="EJ67" s="140"/>
      <c r="EK67" s="18"/>
      <c r="EL67" s="18"/>
      <c r="EM67" s="125"/>
      <c r="EN67" s="140"/>
      <c r="EO67" s="18"/>
      <c r="EP67" s="18"/>
      <c r="EQ67" s="18"/>
    </row>
    <row r="68" spans="54:147" ht="12">
      <c r="BB68" s="130"/>
      <c r="BC68" s="141"/>
      <c r="BD68" s="130"/>
      <c r="BE68" s="141"/>
      <c r="BF68" s="130"/>
      <c r="BG68" s="141"/>
      <c r="BH68" s="130"/>
      <c r="BI68" s="141"/>
      <c r="BJ68" s="130"/>
      <c r="BK68" s="141"/>
      <c r="BL68" s="130"/>
      <c r="BM68" s="141"/>
      <c r="BN68" s="130"/>
      <c r="BO68" s="141"/>
      <c r="BP68" s="130"/>
      <c r="BQ68" s="141"/>
      <c r="BR68" s="130"/>
      <c r="BS68" s="141"/>
      <c r="BT68" s="130"/>
      <c r="BU68" s="141"/>
      <c r="BV68" s="130"/>
      <c r="BW68" s="141"/>
      <c r="BX68" s="130"/>
      <c r="BY68" s="141"/>
      <c r="BZ68" s="130"/>
      <c r="CA68" s="141"/>
      <c r="CB68" s="130"/>
      <c r="CC68" s="141"/>
      <c r="CH68" s="130"/>
      <c r="CI68" s="141"/>
      <c r="CN68" s="130"/>
      <c r="CO68" s="141"/>
      <c r="CR68" s="130"/>
      <c r="CS68" s="141"/>
      <c r="CT68" s="17"/>
      <c r="CU68" s="17"/>
      <c r="CV68" s="17"/>
      <c r="CW68" s="125"/>
      <c r="CX68" s="140"/>
      <c r="CY68" s="125"/>
      <c r="CZ68" s="140"/>
      <c r="DA68" s="125"/>
      <c r="DB68" s="140"/>
      <c r="DC68" s="125"/>
      <c r="DD68" s="140"/>
      <c r="DE68" s="125"/>
      <c r="DF68" s="140"/>
      <c r="DG68" s="125"/>
      <c r="DH68" s="140"/>
      <c r="DI68" s="125"/>
      <c r="DJ68" s="140"/>
      <c r="DK68" s="125"/>
      <c r="DL68" s="140"/>
      <c r="DM68" s="125"/>
      <c r="DN68" s="140"/>
      <c r="DO68" s="125"/>
      <c r="DP68" s="140"/>
      <c r="DQ68" s="125"/>
      <c r="DR68" s="140"/>
      <c r="DS68" s="125"/>
      <c r="DT68" s="140"/>
      <c r="DU68" s="125"/>
      <c r="DV68" s="140"/>
      <c r="DW68" s="125"/>
      <c r="DX68" s="140"/>
      <c r="DY68" s="1"/>
      <c r="DZ68" s="1"/>
      <c r="EA68" s="1"/>
      <c r="EB68" s="1"/>
      <c r="EC68" s="125"/>
      <c r="ED68" s="140"/>
      <c r="EE68" s="18"/>
      <c r="EF68" s="18"/>
      <c r="EG68" s="18"/>
      <c r="EH68" s="18"/>
      <c r="EI68" s="125"/>
      <c r="EJ68" s="140"/>
      <c r="EK68" s="18"/>
      <c r="EL68" s="18"/>
      <c r="EM68" s="125"/>
      <c r="EN68" s="140"/>
      <c r="EO68" s="18"/>
      <c r="EP68" s="18"/>
      <c r="EQ68" s="18"/>
    </row>
    <row r="69" spans="54:147" ht="12">
      <c r="BB69" s="130"/>
      <c r="BC69" s="141"/>
      <c r="BD69" s="130"/>
      <c r="BE69" s="141"/>
      <c r="BF69" s="130"/>
      <c r="BG69" s="141"/>
      <c r="BH69" s="130"/>
      <c r="BI69" s="141"/>
      <c r="BJ69" s="130"/>
      <c r="BK69" s="141"/>
      <c r="BL69" s="130"/>
      <c r="BM69" s="141"/>
      <c r="BN69" s="130"/>
      <c r="BO69" s="141"/>
      <c r="BP69" s="130"/>
      <c r="BQ69" s="141"/>
      <c r="BR69" s="130"/>
      <c r="BS69" s="141"/>
      <c r="BT69" s="130"/>
      <c r="BU69" s="141"/>
      <c r="BV69" s="130"/>
      <c r="BW69" s="141"/>
      <c r="BX69" s="130"/>
      <c r="BY69" s="141"/>
      <c r="BZ69" s="130"/>
      <c r="CA69" s="141"/>
      <c r="CB69" s="130"/>
      <c r="CC69" s="141"/>
      <c r="CH69" s="130"/>
      <c r="CI69" s="141"/>
      <c r="CN69" s="130"/>
      <c r="CO69" s="141"/>
      <c r="CR69" s="130"/>
      <c r="CS69" s="141"/>
      <c r="CT69" s="17"/>
      <c r="CU69" s="17"/>
      <c r="CV69" s="17"/>
      <c r="CW69" s="125"/>
      <c r="CX69" s="140"/>
      <c r="CY69" s="125"/>
      <c r="CZ69" s="140"/>
      <c r="DA69" s="125"/>
      <c r="DB69" s="140"/>
      <c r="DC69" s="125"/>
      <c r="DD69" s="140"/>
      <c r="DE69" s="125"/>
      <c r="DF69" s="140"/>
      <c r="DG69" s="125"/>
      <c r="DH69" s="140"/>
      <c r="DI69" s="125"/>
      <c r="DJ69" s="140"/>
      <c r="DK69" s="125"/>
      <c r="DL69" s="140"/>
      <c r="DM69" s="125"/>
      <c r="DN69" s="140"/>
      <c r="DO69" s="125"/>
      <c r="DP69" s="140"/>
      <c r="DQ69" s="125"/>
      <c r="DR69" s="140"/>
      <c r="DS69" s="125"/>
      <c r="DT69" s="140"/>
      <c r="DU69" s="125"/>
      <c r="DV69" s="140"/>
      <c r="DW69" s="125"/>
      <c r="DX69" s="140"/>
      <c r="DY69" s="1"/>
      <c r="DZ69" s="1"/>
      <c r="EA69" s="1"/>
      <c r="EB69" s="1"/>
      <c r="EC69" s="125"/>
      <c r="ED69" s="140"/>
      <c r="EE69" s="18"/>
      <c r="EF69" s="18"/>
      <c r="EG69" s="18"/>
      <c r="EH69" s="18"/>
      <c r="EI69" s="125"/>
      <c r="EJ69" s="140"/>
      <c r="EK69" s="18"/>
      <c r="EL69" s="18"/>
      <c r="EM69" s="125"/>
      <c r="EN69" s="140"/>
      <c r="EO69" s="18"/>
      <c r="EP69" s="18"/>
      <c r="EQ69" s="18"/>
    </row>
    <row r="70" spans="54:147" ht="12">
      <c r="BB70" s="130"/>
      <c r="BC70" s="141"/>
      <c r="BD70" s="130"/>
      <c r="BE70" s="141"/>
      <c r="BF70" s="130"/>
      <c r="BG70" s="141"/>
      <c r="BH70" s="130"/>
      <c r="BI70" s="141"/>
      <c r="BJ70" s="130"/>
      <c r="BK70" s="141"/>
      <c r="BL70" s="130"/>
      <c r="BM70" s="141"/>
      <c r="BN70" s="130"/>
      <c r="BO70" s="141"/>
      <c r="BP70" s="130"/>
      <c r="BQ70" s="141"/>
      <c r="BR70" s="130"/>
      <c r="BS70" s="141"/>
      <c r="BT70" s="130"/>
      <c r="BU70" s="141"/>
      <c r="BV70" s="130"/>
      <c r="BW70" s="141"/>
      <c r="BX70" s="130"/>
      <c r="BY70" s="141"/>
      <c r="BZ70" s="130"/>
      <c r="CA70" s="141"/>
      <c r="CB70" s="130"/>
      <c r="CC70" s="141"/>
      <c r="CH70" s="130"/>
      <c r="CI70" s="141"/>
      <c r="CN70" s="130"/>
      <c r="CO70" s="141"/>
      <c r="CR70" s="130"/>
      <c r="CS70" s="141"/>
      <c r="CT70" s="17"/>
      <c r="CU70" s="17"/>
      <c r="CV70" s="17"/>
      <c r="CW70" s="125"/>
      <c r="CX70" s="140"/>
      <c r="CY70" s="125"/>
      <c r="CZ70" s="140"/>
      <c r="DA70" s="125"/>
      <c r="DB70" s="140"/>
      <c r="DC70" s="125"/>
      <c r="DD70" s="140"/>
      <c r="DE70" s="125"/>
      <c r="DF70" s="140"/>
      <c r="DG70" s="125"/>
      <c r="DH70" s="140"/>
      <c r="DI70" s="125"/>
      <c r="DJ70" s="140"/>
      <c r="DK70" s="125"/>
      <c r="DL70" s="140"/>
      <c r="DM70" s="125"/>
      <c r="DN70" s="140"/>
      <c r="DO70" s="125"/>
      <c r="DP70" s="140"/>
      <c r="DQ70" s="125"/>
      <c r="DR70" s="140"/>
      <c r="DS70" s="125"/>
      <c r="DT70" s="140"/>
      <c r="DU70" s="125"/>
      <c r="DV70" s="140"/>
      <c r="DW70" s="125"/>
      <c r="DX70" s="140"/>
      <c r="DY70" s="1"/>
      <c r="DZ70" s="1"/>
      <c r="EA70" s="1"/>
      <c r="EB70" s="1"/>
      <c r="EC70" s="125"/>
      <c r="ED70" s="140"/>
      <c r="EE70" s="18"/>
      <c r="EF70" s="18"/>
      <c r="EG70" s="18"/>
      <c r="EH70" s="18"/>
      <c r="EI70" s="125"/>
      <c r="EJ70" s="140"/>
      <c r="EK70" s="18"/>
      <c r="EL70" s="18"/>
      <c r="EM70" s="125"/>
      <c r="EN70" s="140"/>
      <c r="EO70" s="18"/>
      <c r="EP70" s="18"/>
      <c r="EQ70" s="18"/>
    </row>
    <row r="71" spans="54:147" ht="12">
      <c r="BB71" s="130"/>
      <c r="BC71" s="141"/>
      <c r="BD71" s="130"/>
      <c r="BE71" s="141"/>
      <c r="BF71" s="130"/>
      <c r="BG71" s="141"/>
      <c r="BH71" s="130"/>
      <c r="BI71" s="141"/>
      <c r="BJ71" s="130"/>
      <c r="BK71" s="141"/>
      <c r="BL71" s="130"/>
      <c r="BM71" s="141"/>
      <c r="BN71" s="130"/>
      <c r="BO71" s="141"/>
      <c r="BP71" s="130"/>
      <c r="BQ71" s="141"/>
      <c r="BR71" s="130"/>
      <c r="BS71" s="141"/>
      <c r="BT71" s="130"/>
      <c r="BU71" s="141"/>
      <c r="BV71" s="130"/>
      <c r="BW71" s="141"/>
      <c r="BX71" s="130"/>
      <c r="BY71" s="141"/>
      <c r="BZ71" s="130"/>
      <c r="CA71" s="141"/>
      <c r="CB71" s="130"/>
      <c r="CC71" s="141"/>
      <c r="CH71" s="130"/>
      <c r="CI71" s="141"/>
      <c r="CN71" s="130"/>
      <c r="CO71" s="141"/>
      <c r="CR71" s="130"/>
      <c r="CS71" s="141"/>
      <c r="CT71" s="17"/>
      <c r="CU71" s="17"/>
      <c r="CV71" s="17"/>
      <c r="CW71" s="125"/>
      <c r="CX71" s="140"/>
      <c r="CY71" s="125"/>
      <c r="CZ71" s="140"/>
      <c r="DA71" s="125"/>
      <c r="DB71" s="140"/>
      <c r="DC71" s="125"/>
      <c r="DD71" s="140"/>
      <c r="DE71" s="125"/>
      <c r="DF71" s="140"/>
      <c r="DG71" s="125"/>
      <c r="DH71" s="140"/>
      <c r="DI71" s="125"/>
      <c r="DJ71" s="140"/>
      <c r="DK71" s="125"/>
      <c r="DL71" s="140"/>
      <c r="DM71" s="125"/>
      <c r="DN71" s="140"/>
      <c r="DO71" s="125"/>
      <c r="DP71" s="140"/>
      <c r="DQ71" s="125"/>
      <c r="DR71" s="140"/>
      <c r="DS71" s="125"/>
      <c r="DT71" s="140"/>
      <c r="DU71" s="125"/>
      <c r="DV71" s="140"/>
      <c r="DW71" s="125"/>
      <c r="DX71" s="140"/>
      <c r="DY71" s="1"/>
      <c r="DZ71" s="1"/>
      <c r="EA71" s="1"/>
      <c r="EB71" s="1"/>
      <c r="EC71" s="125"/>
      <c r="ED71" s="140"/>
      <c r="EE71" s="18"/>
      <c r="EF71" s="18"/>
      <c r="EG71" s="18"/>
      <c r="EH71" s="18"/>
      <c r="EI71" s="125"/>
      <c r="EJ71" s="140"/>
      <c r="EK71" s="18"/>
      <c r="EL71" s="18"/>
      <c r="EM71" s="125"/>
      <c r="EN71" s="140"/>
      <c r="EO71" s="18"/>
      <c r="EP71" s="18"/>
      <c r="EQ71" s="18"/>
    </row>
    <row r="72" spans="54:147" ht="12">
      <c r="BB72" s="130"/>
      <c r="BC72" s="141"/>
      <c r="BD72" s="130"/>
      <c r="BE72" s="141"/>
      <c r="BF72" s="130"/>
      <c r="BG72" s="141"/>
      <c r="BH72" s="130"/>
      <c r="BI72" s="141"/>
      <c r="BJ72" s="130"/>
      <c r="BK72" s="141"/>
      <c r="BL72" s="130"/>
      <c r="BM72" s="141"/>
      <c r="BN72" s="130"/>
      <c r="BO72" s="141"/>
      <c r="BP72" s="130"/>
      <c r="BQ72" s="141"/>
      <c r="BR72" s="130"/>
      <c r="BS72" s="141"/>
      <c r="BT72" s="130"/>
      <c r="BU72" s="141"/>
      <c r="BV72" s="130"/>
      <c r="BW72" s="141"/>
      <c r="BX72" s="130"/>
      <c r="BY72" s="141"/>
      <c r="BZ72" s="130"/>
      <c r="CA72" s="141"/>
      <c r="CB72" s="130"/>
      <c r="CC72" s="141"/>
      <c r="CH72" s="130"/>
      <c r="CI72" s="141"/>
      <c r="CN72" s="130"/>
      <c r="CO72" s="141"/>
      <c r="CR72" s="130"/>
      <c r="CS72" s="141"/>
      <c r="CT72" s="17"/>
      <c r="CU72" s="17"/>
      <c r="CV72" s="17"/>
      <c r="CW72" s="125"/>
      <c r="CX72" s="140"/>
      <c r="CY72" s="125"/>
      <c r="CZ72" s="140"/>
      <c r="DA72" s="125"/>
      <c r="DB72" s="140"/>
      <c r="DC72" s="125"/>
      <c r="DD72" s="140"/>
      <c r="DE72" s="125"/>
      <c r="DF72" s="140"/>
      <c r="DG72" s="125"/>
      <c r="DH72" s="140"/>
      <c r="DI72" s="125"/>
      <c r="DJ72" s="140"/>
      <c r="DK72" s="125"/>
      <c r="DL72" s="140"/>
      <c r="DM72" s="125"/>
      <c r="DN72" s="140"/>
      <c r="DO72" s="125"/>
      <c r="DP72" s="140"/>
      <c r="DQ72" s="125"/>
      <c r="DR72" s="140"/>
      <c r="DS72" s="125"/>
      <c r="DT72" s="140"/>
      <c r="DU72" s="125"/>
      <c r="DV72" s="140"/>
      <c r="DW72" s="125"/>
      <c r="DX72" s="140"/>
      <c r="DY72" s="1"/>
      <c r="DZ72" s="1"/>
      <c r="EA72" s="1"/>
      <c r="EB72" s="1"/>
      <c r="EC72" s="125"/>
      <c r="ED72" s="140"/>
      <c r="EE72" s="18"/>
      <c r="EF72" s="18"/>
      <c r="EG72" s="18"/>
      <c r="EH72" s="18"/>
      <c r="EI72" s="125"/>
      <c r="EJ72" s="140"/>
      <c r="EK72" s="18"/>
      <c r="EL72" s="18"/>
      <c r="EM72" s="125"/>
      <c r="EN72" s="140"/>
      <c r="EO72" s="18"/>
      <c r="EP72" s="18"/>
      <c r="EQ72" s="18"/>
    </row>
    <row r="73" spans="54:147" ht="12">
      <c r="BB73" s="130"/>
      <c r="BC73" s="141"/>
      <c r="BD73" s="130"/>
      <c r="BE73" s="141"/>
      <c r="BF73" s="130"/>
      <c r="BG73" s="141"/>
      <c r="BH73" s="130"/>
      <c r="BI73" s="141"/>
      <c r="BJ73" s="130"/>
      <c r="BK73" s="141"/>
      <c r="BL73" s="130"/>
      <c r="BM73" s="141"/>
      <c r="BN73" s="130"/>
      <c r="BO73" s="141"/>
      <c r="BP73" s="130"/>
      <c r="BQ73" s="141"/>
      <c r="BR73" s="130"/>
      <c r="BS73" s="141"/>
      <c r="BT73" s="130"/>
      <c r="BU73" s="141"/>
      <c r="BV73" s="130"/>
      <c r="BW73" s="141"/>
      <c r="BX73" s="130"/>
      <c r="BY73" s="141"/>
      <c r="BZ73" s="130"/>
      <c r="CA73" s="141"/>
      <c r="CB73" s="130"/>
      <c r="CC73" s="141"/>
      <c r="CH73" s="130"/>
      <c r="CI73" s="141"/>
      <c r="CN73" s="130"/>
      <c r="CO73" s="141"/>
      <c r="CR73" s="130"/>
      <c r="CS73" s="141"/>
      <c r="CT73" s="17"/>
      <c r="CU73" s="17"/>
      <c r="CV73" s="17"/>
      <c r="CW73" s="125"/>
      <c r="CX73" s="140"/>
      <c r="CY73" s="125"/>
      <c r="CZ73" s="140"/>
      <c r="DA73" s="125"/>
      <c r="DB73" s="140"/>
      <c r="DC73" s="125"/>
      <c r="DD73" s="140"/>
      <c r="DE73" s="125"/>
      <c r="DF73" s="140"/>
      <c r="DG73" s="125"/>
      <c r="DH73" s="140"/>
      <c r="DI73" s="125"/>
      <c r="DJ73" s="140"/>
      <c r="DK73" s="125"/>
      <c r="DL73" s="140"/>
      <c r="DM73" s="125"/>
      <c r="DN73" s="140"/>
      <c r="DO73" s="125"/>
      <c r="DP73" s="140"/>
      <c r="DQ73" s="125"/>
      <c r="DR73" s="140"/>
      <c r="DS73" s="125"/>
      <c r="DT73" s="140"/>
      <c r="DU73" s="125"/>
      <c r="DV73" s="140"/>
      <c r="DW73" s="125"/>
      <c r="DX73" s="140"/>
      <c r="DY73" s="1"/>
      <c r="DZ73" s="1"/>
      <c r="EA73" s="1"/>
      <c r="EB73" s="1"/>
      <c r="EC73" s="125"/>
      <c r="ED73" s="140"/>
      <c r="EE73" s="18"/>
      <c r="EF73" s="18"/>
      <c r="EG73" s="18"/>
      <c r="EH73" s="18"/>
      <c r="EI73" s="125"/>
      <c r="EJ73" s="140"/>
      <c r="EK73" s="18"/>
      <c r="EL73" s="18"/>
      <c r="EM73" s="125"/>
      <c r="EN73" s="140"/>
      <c r="EO73" s="18"/>
      <c r="EP73" s="18"/>
      <c r="EQ73" s="18"/>
    </row>
    <row r="74" spans="54:147" ht="12">
      <c r="BB74" s="130"/>
      <c r="BC74" s="141"/>
      <c r="BD74" s="130"/>
      <c r="BE74" s="141"/>
      <c r="BF74" s="130"/>
      <c r="BG74" s="141"/>
      <c r="BH74" s="130"/>
      <c r="BI74" s="141"/>
      <c r="BJ74" s="130"/>
      <c r="BK74" s="141"/>
      <c r="BL74" s="130"/>
      <c r="BM74" s="141"/>
      <c r="BN74" s="130"/>
      <c r="BO74" s="141"/>
      <c r="BP74" s="130"/>
      <c r="BQ74" s="141"/>
      <c r="BR74" s="130"/>
      <c r="BS74" s="141"/>
      <c r="BT74" s="130"/>
      <c r="BU74" s="141"/>
      <c r="BV74" s="130"/>
      <c r="BW74" s="141"/>
      <c r="BX74" s="130"/>
      <c r="BY74" s="141"/>
      <c r="BZ74" s="130"/>
      <c r="CA74" s="141"/>
      <c r="CB74" s="130"/>
      <c r="CC74" s="141"/>
      <c r="CH74" s="130"/>
      <c r="CI74" s="141"/>
      <c r="CN74" s="130"/>
      <c r="CO74" s="141"/>
      <c r="CR74" s="130"/>
      <c r="CS74" s="141"/>
      <c r="CT74" s="17"/>
      <c r="CU74" s="17"/>
      <c r="CV74" s="17"/>
      <c r="CW74" s="125"/>
      <c r="CX74" s="140"/>
      <c r="CY74" s="125"/>
      <c r="CZ74" s="140"/>
      <c r="DA74" s="125"/>
      <c r="DB74" s="140"/>
      <c r="DC74" s="125"/>
      <c r="DD74" s="140"/>
      <c r="DE74" s="125"/>
      <c r="DF74" s="140"/>
      <c r="DG74" s="125"/>
      <c r="DH74" s="140"/>
      <c r="DI74" s="125"/>
      <c r="DJ74" s="140"/>
      <c r="DK74" s="125"/>
      <c r="DL74" s="140"/>
      <c r="DM74" s="125"/>
      <c r="DN74" s="140"/>
      <c r="DO74" s="125"/>
      <c r="DP74" s="140"/>
      <c r="DQ74" s="125"/>
      <c r="DR74" s="140"/>
      <c r="DS74" s="125"/>
      <c r="DT74" s="140"/>
      <c r="DU74" s="125"/>
      <c r="DV74" s="140"/>
      <c r="DW74" s="125"/>
      <c r="DX74" s="140"/>
      <c r="DY74" s="1"/>
      <c r="DZ74" s="1"/>
      <c r="EA74" s="1"/>
      <c r="EB74" s="1"/>
      <c r="EC74" s="125"/>
      <c r="ED74" s="140"/>
      <c r="EE74" s="18"/>
      <c r="EF74" s="18"/>
      <c r="EG74" s="18"/>
      <c r="EH74" s="18"/>
      <c r="EI74" s="125"/>
      <c r="EJ74" s="140"/>
      <c r="EK74" s="18"/>
      <c r="EL74" s="18"/>
      <c r="EM74" s="125"/>
      <c r="EN74" s="140"/>
      <c r="EO74" s="18"/>
      <c r="EP74" s="18"/>
      <c r="EQ74" s="18"/>
    </row>
    <row r="75" spans="54:147" ht="12">
      <c r="BB75" s="130"/>
      <c r="BC75" s="141"/>
      <c r="BD75" s="130"/>
      <c r="BE75" s="141"/>
      <c r="BF75" s="130"/>
      <c r="BG75" s="141"/>
      <c r="BH75" s="130"/>
      <c r="BI75" s="141"/>
      <c r="BJ75" s="130"/>
      <c r="BK75" s="141"/>
      <c r="BL75" s="130"/>
      <c r="BM75" s="141"/>
      <c r="BN75" s="130"/>
      <c r="BO75" s="141"/>
      <c r="BP75" s="130"/>
      <c r="BQ75" s="141"/>
      <c r="BR75" s="130"/>
      <c r="BS75" s="141"/>
      <c r="BT75" s="130"/>
      <c r="BU75" s="141"/>
      <c r="BV75" s="130"/>
      <c r="BW75" s="141"/>
      <c r="BX75" s="130"/>
      <c r="BY75" s="141"/>
      <c r="BZ75" s="130"/>
      <c r="CA75" s="141"/>
      <c r="CB75" s="130"/>
      <c r="CC75" s="141"/>
      <c r="CH75" s="130"/>
      <c r="CI75" s="141"/>
      <c r="CN75" s="130"/>
      <c r="CO75" s="141"/>
      <c r="CR75" s="130"/>
      <c r="CS75" s="141"/>
      <c r="CT75" s="17"/>
      <c r="CU75" s="17"/>
      <c r="CV75" s="17"/>
      <c r="CW75" s="125"/>
      <c r="CX75" s="140"/>
      <c r="CY75" s="125"/>
      <c r="CZ75" s="140"/>
      <c r="DA75" s="125"/>
      <c r="DB75" s="140"/>
      <c r="DC75" s="125"/>
      <c r="DD75" s="140"/>
      <c r="DE75" s="125"/>
      <c r="DF75" s="140"/>
      <c r="DG75" s="125"/>
      <c r="DH75" s="140"/>
      <c r="DI75" s="125"/>
      <c r="DJ75" s="140"/>
      <c r="DK75" s="125"/>
      <c r="DL75" s="140"/>
      <c r="DM75" s="125"/>
      <c r="DN75" s="140"/>
      <c r="DO75" s="125"/>
      <c r="DP75" s="140"/>
      <c r="DQ75" s="125"/>
      <c r="DR75" s="140"/>
      <c r="DS75" s="125"/>
      <c r="DT75" s="140"/>
      <c r="DU75" s="125"/>
      <c r="DV75" s="140"/>
      <c r="DW75" s="125"/>
      <c r="DX75" s="140"/>
      <c r="DY75" s="1"/>
      <c r="DZ75" s="1"/>
      <c r="EA75" s="1"/>
      <c r="EB75" s="1"/>
      <c r="EC75" s="125"/>
      <c r="ED75" s="140"/>
      <c r="EE75" s="18"/>
      <c r="EF75" s="18"/>
      <c r="EG75" s="18"/>
      <c r="EH75" s="18"/>
      <c r="EI75" s="125"/>
      <c r="EJ75" s="140"/>
      <c r="EK75" s="18"/>
      <c r="EL75" s="18"/>
      <c r="EM75" s="125"/>
      <c r="EN75" s="140"/>
      <c r="EO75" s="18"/>
      <c r="EP75" s="18"/>
      <c r="EQ75" s="18"/>
    </row>
    <row r="76" spans="54:147" ht="12">
      <c r="BB76" s="130"/>
      <c r="BC76" s="141"/>
      <c r="BD76" s="130"/>
      <c r="BE76" s="141"/>
      <c r="BF76" s="130"/>
      <c r="BG76" s="141"/>
      <c r="BH76" s="130"/>
      <c r="BI76" s="141"/>
      <c r="BJ76" s="130"/>
      <c r="BK76" s="141"/>
      <c r="BL76" s="130"/>
      <c r="BM76" s="141"/>
      <c r="BN76" s="130"/>
      <c r="BO76" s="141"/>
      <c r="BP76" s="130"/>
      <c r="BQ76" s="141"/>
      <c r="BR76" s="130"/>
      <c r="BS76" s="141"/>
      <c r="BT76" s="130"/>
      <c r="BU76" s="141"/>
      <c r="BV76" s="130"/>
      <c r="BW76" s="141"/>
      <c r="BX76" s="130"/>
      <c r="BY76" s="141"/>
      <c r="BZ76" s="130"/>
      <c r="CA76" s="141"/>
      <c r="CB76" s="130"/>
      <c r="CC76" s="141"/>
      <c r="CH76" s="130"/>
      <c r="CI76" s="141"/>
      <c r="CN76" s="130"/>
      <c r="CO76" s="141"/>
      <c r="CR76" s="130"/>
      <c r="CS76" s="141"/>
      <c r="CT76" s="17"/>
      <c r="CU76" s="17"/>
      <c r="CV76" s="17"/>
      <c r="CW76" s="125"/>
      <c r="CX76" s="140"/>
      <c r="CY76" s="125"/>
      <c r="CZ76" s="140"/>
      <c r="DA76" s="125"/>
      <c r="DB76" s="140"/>
      <c r="DC76" s="125"/>
      <c r="DD76" s="140"/>
      <c r="DE76" s="125"/>
      <c r="DF76" s="140"/>
      <c r="DG76" s="125"/>
      <c r="DH76" s="140"/>
      <c r="DI76" s="125"/>
      <c r="DJ76" s="140"/>
      <c r="DK76" s="125"/>
      <c r="DL76" s="140"/>
      <c r="DM76" s="125"/>
      <c r="DN76" s="140"/>
      <c r="DO76" s="125"/>
      <c r="DP76" s="140"/>
      <c r="DQ76" s="125"/>
      <c r="DR76" s="140"/>
      <c r="DS76" s="125"/>
      <c r="DT76" s="140"/>
      <c r="DU76" s="125"/>
      <c r="DV76" s="140"/>
      <c r="DW76" s="125"/>
      <c r="DX76" s="140"/>
      <c r="DY76" s="1"/>
      <c r="DZ76" s="1"/>
      <c r="EA76" s="1"/>
      <c r="EB76" s="1"/>
      <c r="EC76" s="125"/>
      <c r="ED76" s="140"/>
      <c r="EE76" s="18"/>
      <c r="EF76" s="18"/>
      <c r="EG76" s="18"/>
      <c r="EH76" s="18"/>
      <c r="EI76" s="125"/>
      <c r="EJ76" s="140"/>
      <c r="EK76" s="18"/>
      <c r="EL76" s="18"/>
      <c r="EM76" s="125"/>
      <c r="EN76" s="140"/>
      <c r="EO76" s="18"/>
      <c r="EP76" s="18"/>
      <c r="EQ76" s="18"/>
    </row>
    <row r="77" spans="54:147" ht="12">
      <c r="BB77" s="130"/>
      <c r="BC77" s="141"/>
      <c r="BD77" s="130"/>
      <c r="BE77" s="141"/>
      <c r="BF77" s="130"/>
      <c r="BG77" s="141"/>
      <c r="BH77" s="130"/>
      <c r="BI77" s="141"/>
      <c r="BJ77" s="130"/>
      <c r="BK77" s="141"/>
      <c r="BL77" s="130"/>
      <c r="BM77" s="141"/>
      <c r="BN77" s="130"/>
      <c r="BO77" s="141"/>
      <c r="BP77" s="130"/>
      <c r="BQ77" s="141"/>
      <c r="BR77" s="130"/>
      <c r="BS77" s="141"/>
      <c r="BT77" s="130"/>
      <c r="BU77" s="141"/>
      <c r="BV77" s="130"/>
      <c r="BW77" s="141"/>
      <c r="BX77" s="130"/>
      <c r="BY77" s="141"/>
      <c r="BZ77" s="130"/>
      <c r="CA77" s="141"/>
      <c r="CB77" s="130"/>
      <c r="CC77" s="141"/>
      <c r="CH77" s="130"/>
      <c r="CI77" s="141"/>
      <c r="CN77" s="130"/>
      <c r="CO77" s="141"/>
      <c r="CR77" s="130"/>
      <c r="CS77" s="141"/>
      <c r="CT77" s="17"/>
      <c r="CU77" s="17"/>
      <c r="CV77" s="17"/>
      <c r="CW77" s="125"/>
      <c r="CX77" s="140"/>
      <c r="CY77" s="125"/>
      <c r="CZ77" s="140"/>
      <c r="DA77" s="125"/>
      <c r="DB77" s="140"/>
      <c r="DC77" s="125"/>
      <c r="DD77" s="140"/>
      <c r="DE77" s="125"/>
      <c r="DF77" s="140"/>
      <c r="DG77" s="125"/>
      <c r="DH77" s="140"/>
      <c r="DI77" s="125"/>
      <c r="DJ77" s="140"/>
      <c r="DK77" s="125"/>
      <c r="DL77" s="140"/>
      <c r="DM77" s="125"/>
      <c r="DN77" s="140"/>
      <c r="DO77" s="125"/>
      <c r="DP77" s="140"/>
      <c r="DQ77" s="125"/>
      <c r="DR77" s="140"/>
      <c r="DS77" s="125"/>
      <c r="DT77" s="140"/>
      <c r="DU77" s="125"/>
      <c r="DV77" s="140"/>
      <c r="DW77" s="125"/>
      <c r="DX77" s="140"/>
      <c r="DY77" s="1"/>
      <c r="DZ77" s="1"/>
      <c r="EA77" s="1"/>
      <c r="EB77" s="1"/>
      <c r="EC77" s="125"/>
      <c r="ED77" s="140"/>
      <c r="EE77" s="18"/>
      <c r="EF77" s="18"/>
      <c r="EG77" s="18"/>
      <c r="EH77" s="18"/>
      <c r="EI77" s="125"/>
      <c r="EJ77" s="140"/>
      <c r="EK77" s="18"/>
      <c r="EL77" s="18"/>
      <c r="EM77" s="125"/>
      <c r="EN77" s="140"/>
      <c r="EO77" s="18"/>
      <c r="EP77" s="18"/>
      <c r="EQ77" s="18"/>
    </row>
    <row r="78" spans="54:147" ht="12">
      <c r="BB78" s="130"/>
      <c r="BC78" s="141"/>
      <c r="BD78" s="130"/>
      <c r="BE78" s="141"/>
      <c r="BF78" s="130"/>
      <c r="BG78" s="141"/>
      <c r="BH78" s="130"/>
      <c r="BI78" s="141"/>
      <c r="BJ78" s="130"/>
      <c r="BK78" s="141"/>
      <c r="BL78" s="130"/>
      <c r="BM78" s="141"/>
      <c r="BN78" s="130"/>
      <c r="BO78" s="141"/>
      <c r="BP78" s="130"/>
      <c r="BQ78" s="141"/>
      <c r="BR78" s="130"/>
      <c r="BS78" s="141"/>
      <c r="BT78" s="130"/>
      <c r="BU78" s="141"/>
      <c r="BV78" s="130"/>
      <c r="BW78" s="141"/>
      <c r="BX78" s="130"/>
      <c r="BY78" s="141"/>
      <c r="BZ78" s="130"/>
      <c r="CA78" s="141"/>
      <c r="CB78" s="130"/>
      <c r="CC78" s="141"/>
      <c r="CH78" s="130"/>
      <c r="CI78" s="141"/>
      <c r="CN78" s="130"/>
      <c r="CO78" s="141"/>
      <c r="CR78" s="130"/>
      <c r="CS78" s="141"/>
      <c r="CT78" s="17"/>
      <c r="CU78" s="17"/>
      <c r="CV78" s="17"/>
      <c r="CW78" s="125"/>
      <c r="CX78" s="140"/>
      <c r="CY78" s="125"/>
      <c r="CZ78" s="140"/>
      <c r="DA78" s="125"/>
      <c r="DB78" s="140"/>
      <c r="DC78" s="125"/>
      <c r="DD78" s="140"/>
      <c r="DE78" s="125"/>
      <c r="DF78" s="140"/>
      <c r="DG78" s="125"/>
      <c r="DH78" s="140"/>
      <c r="DI78" s="125"/>
      <c r="DJ78" s="140"/>
      <c r="DK78" s="125"/>
      <c r="DL78" s="140"/>
      <c r="DM78" s="125"/>
      <c r="DN78" s="140"/>
      <c r="DO78" s="125"/>
      <c r="DP78" s="140"/>
      <c r="DQ78" s="125"/>
      <c r="DR78" s="140"/>
      <c r="DS78" s="125"/>
      <c r="DT78" s="140"/>
      <c r="DU78" s="125"/>
      <c r="DV78" s="140"/>
      <c r="DW78" s="125"/>
      <c r="DX78" s="140"/>
      <c r="DY78" s="1"/>
      <c r="DZ78" s="1"/>
      <c r="EA78" s="1"/>
      <c r="EB78" s="1"/>
      <c r="EC78" s="125"/>
      <c r="ED78" s="140"/>
      <c r="EE78" s="18"/>
      <c r="EF78" s="18"/>
      <c r="EG78" s="18"/>
      <c r="EH78" s="18"/>
      <c r="EI78" s="125"/>
      <c r="EJ78" s="140"/>
      <c r="EK78" s="18"/>
      <c r="EL78" s="18"/>
      <c r="EM78" s="125"/>
      <c r="EN78" s="140"/>
      <c r="EO78" s="18"/>
      <c r="EP78" s="18"/>
      <c r="EQ78" s="18"/>
    </row>
    <row r="79" spans="54:147" ht="12">
      <c r="BB79" s="130"/>
      <c r="BC79" s="141"/>
      <c r="BD79" s="130"/>
      <c r="BE79" s="141"/>
      <c r="BF79" s="130"/>
      <c r="BG79" s="141"/>
      <c r="BH79" s="130"/>
      <c r="BI79" s="141"/>
      <c r="BJ79" s="130"/>
      <c r="BK79" s="141"/>
      <c r="BL79" s="130"/>
      <c r="BM79" s="141"/>
      <c r="BN79" s="130"/>
      <c r="BO79" s="141"/>
      <c r="BP79" s="130"/>
      <c r="BQ79" s="141"/>
      <c r="BR79" s="130"/>
      <c r="BS79" s="141"/>
      <c r="BT79" s="130"/>
      <c r="BU79" s="141"/>
      <c r="BV79" s="130"/>
      <c r="BW79" s="141"/>
      <c r="BX79" s="130"/>
      <c r="BY79" s="141"/>
      <c r="BZ79" s="130"/>
      <c r="CA79" s="141"/>
      <c r="CB79" s="130"/>
      <c r="CC79" s="141"/>
      <c r="CH79" s="130"/>
      <c r="CI79" s="141"/>
      <c r="CN79" s="130"/>
      <c r="CO79" s="141"/>
      <c r="CR79" s="130"/>
      <c r="CS79" s="141"/>
      <c r="CT79" s="17"/>
      <c r="CU79" s="17"/>
      <c r="CV79" s="17"/>
      <c r="CW79" s="125"/>
      <c r="CX79" s="140"/>
      <c r="CY79" s="125"/>
      <c r="CZ79" s="140"/>
      <c r="DA79" s="125"/>
      <c r="DB79" s="140"/>
      <c r="DC79" s="125"/>
      <c r="DD79" s="140"/>
      <c r="DE79" s="125"/>
      <c r="DF79" s="140"/>
      <c r="DG79" s="125"/>
      <c r="DH79" s="140"/>
      <c r="DI79" s="125"/>
      <c r="DJ79" s="140"/>
      <c r="DK79" s="125"/>
      <c r="DL79" s="140"/>
      <c r="DM79" s="125"/>
      <c r="DN79" s="140"/>
      <c r="DO79" s="125"/>
      <c r="DP79" s="140"/>
      <c r="DQ79" s="125"/>
      <c r="DR79" s="140"/>
      <c r="DS79" s="125"/>
      <c r="DT79" s="140"/>
      <c r="DU79" s="125"/>
      <c r="DV79" s="140"/>
      <c r="DW79" s="125"/>
      <c r="DX79" s="140"/>
      <c r="DY79" s="1"/>
      <c r="DZ79" s="1"/>
      <c r="EA79" s="1"/>
      <c r="EB79" s="1"/>
      <c r="EC79" s="125"/>
      <c r="ED79" s="140"/>
      <c r="EE79" s="18"/>
      <c r="EF79" s="18"/>
      <c r="EG79" s="18"/>
      <c r="EH79" s="18"/>
      <c r="EI79" s="125"/>
      <c r="EJ79" s="140"/>
      <c r="EK79" s="18"/>
      <c r="EL79" s="18"/>
      <c r="EM79" s="125"/>
      <c r="EN79" s="140"/>
      <c r="EO79" s="18"/>
      <c r="EP79" s="18"/>
      <c r="EQ79" s="18"/>
    </row>
    <row r="80" spans="54:147" ht="12">
      <c r="BB80" s="130"/>
      <c r="BC80" s="141"/>
      <c r="BD80" s="130"/>
      <c r="BE80" s="141"/>
      <c r="BF80" s="130"/>
      <c r="BG80" s="141"/>
      <c r="BH80" s="130"/>
      <c r="BI80" s="141"/>
      <c r="BJ80" s="130"/>
      <c r="BK80" s="141"/>
      <c r="BL80" s="130"/>
      <c r="BM80" s="141"/>
      <c r="BN80" s="130"/>
      <c r="BO80" s="141"/>
      <c r="BP80" s="130"/>
      <c r="BQ80" s="141"/>
      <c r="BR80" s="130"/>
      <c r="BS80" s="141"/>
      <c r="BT80" s="130"/>
      <c r="BU80" s="141"/>
      <c r="BV80" s="130"/>
      <c r="BW80" s="141"/>
      <c r="BX80" s="130"/>
      <c r="BY80" s="141"/>
      <c r="BZ80" s="130"/>
      <c r="CA80" s="141"/>
      <c r="CB80" s="130"/>
      <c r="CC80" s="141"/>
      <c r="CH80" s="130"/>
      <c r="CI80" s="141"/>
      <c r="CN80" s="130"/>
      <c r="CO80" s="141"/>
      <c r="CR80" s="130"/>
      <c r="CS80" s="141"/>
      <c r="CT80" s="17"/>
      <c r="CU80" s="17"/>
      <c r="CV80" s="17"/>
      <c r="CW80" s="125"/>
      <c r="CX80" s="140"/>
      <c r="CY80" s="125"/>
      <c r="CZ80" s="140"/>
      <c r="DA80" s="125"/>
      <c r="DB80" s="140"/>
      <c r="DC80" s="125"/>
      <c r="DD80" s="140"/>
      <c r="DE80" s="125"/>
      <c r="DF80" s="140"/>
      <c r="DG80" s="125"/>
      <c r="DH80" s="140"/>
      <c r="DI80" s="125"/>
      <c r="DJ80" s="140"/>
      <c r="DK80" s="125"/>
      <c r="DL80" s="140"/>
      <c r="DM80" s="125"/>
      <c r="DN80" s="140"/>
      <c r="DO80" s="125"/>
      <c r="DP80" s="140"/>
      <c r="DQ80" s="125"/>
      <c r="DR80" s="140"/>
      <c r="DS80" s="125"/>
      <c r="DT80" s="140"/>
      <c r="DU80" s="125"/>
      <c r="DV80" s="140"/>
      <c r="DW80" s="125"/>
      <c r="DX80" s="140"/>
      <c r="DY80" s="1"/>
      <c r="DZ80" s="1"/>
      <c r="EA80" s="1"/>
      <c r="EB80" s="1"/>
      <c r="EC80" s="125"/>
      <c r="ED80" s="140"/>
      <c r="EE80" s="18"/>
      <c r="EF80" s="18"/>
      <c r="EG80" s="18"/>
      <c r="EH80" s="18"/>
      <c r="EI80" s="125"/>
      <c r="EJ80" s="140"/>
      <c r="EK80" s="18"/>
      <c r="EL80" s="18"/>
      <c r="EM80" s="125"/>
      <c r="EN80" s="140"/>
      <c r="EO80" s="18"/>
      <c r="EP80" s="18"/>
      <c r="EQ80" s="18"/>
    </row>
    <row r="81" spans="54:147" ht="12">
      <c r="BB81" s="130"/>
      <c r="BC81" s="141"/>
      <c r="BD81" s="130"/>
      <c r="BE81" s="141"/>
      <c r="BF81" s="130"/>
      <c r="BG81" s="141"/>
      <c r="BH81" s="130"/>
      <c r="BI81" s="141"/>
      <c r="BJ81" s="130"/>
      <c r="BK81" s="141"/>
      <c r="BL81" s="130"/>
      <c r="BM81" s="141"/>
      <c r="BN81" s="130"/>
      <c r="BO81" s="141"/>
      <c r="BP81" s="130"/>
      <c r="BQ81" s="141"/>
      <c r="BR81" s="130"/>
      <c r="BS81" s="141"/>
      <c r="BT81" s="130"/>
      <c r="BU81" s="141"/>
      <c r="BV81" s="130"/>
      <c r="BW81" s="141"/>
      <c r="BX81" s="130"/>
      <c r="BY81" s="141"/>
      <c r="BZ81" s="130"/>
      <c r="CA81" s="141"/>
      <c r="CB81" s="130"/>
      <c r="CC81" s="141"/>
      <c r="CH81" s="130"/>
      <c r="CI81" s="141"/>
      <c r="CN81" s="130"/>
      <c r="CO81" s="141"/>
      <c r="CR81" s="130"/>
      <c r="CS81" s="141"/>
      <c r="CT81" s="17"/>
      <c r="CU81" s="17"/>
      <c r="CV81" s="17"/>
      <c r="CW81" s="125"/>
      <c r="CX81" s="140"/>
      <c r="CY81" s="125"/>
      <c r="CZ81" s="140"/>
      <c r="DA81" s="125"/>
      <c r="DB81" s="140"/>
      <c r="DC81" s="125"/>
      <c r="DD81" s="140"/>
      <c r="DE81" s="125"/>
      <c r="DF81" s="140"/>
      <c r="DG81" s="125"/>
      <c r="DH81" s="140"/>
      <c r="DI81" s="125"/>
      <c r="DJ81" s="140"/>
      <c r="DK81" s="125"/>
      <c r="DL81" s="140"/>
      <c r="DM81" s="125"/>
      <c r="DN81" s="140"/>
      <c r="DO81" s="125"/>
      <c r="DP81" s="140"/>
      <c r="DQ81" s="125"/>
      <c r="DR81" s="140"/>
      <c r="DS81" s="125"/>
      <c r="DT81" s="140"/>
      <c r="DU81" s="125"/>
      <c r="DV81" s="140"/>
      <c r="DW81" s="125"/>
      <c r="DX81" s="140"/>
      <c r="DY81" s="1"/>
      <c r="DZ81" s="1"/>
      <c r="EA81" s="1"/>
      <c r="EB81" s="1"/>
      <c r="EC81" s="125"/>
      <c r="ED81" s="140"/>
      <c r="EE81" s="18"/>
      <c r="EF81" s="18"/>
      <c r="EG81" s="18"/>
      <c r="EH81" s="18"/>
      <c r="EI81" s="125"/>
      <c r="EJ81" s="140"/>
      <c r="EK81" s="18"/>
      <c r="EL81" s="18"/>
      <c r="EM81" s="125"/>
      <c r="EN81" s="140"/>
      <c r="EO81" s="18"/>
      <c r="EP81" s="18"/>
      <c r="EQ81" s="18"/>
    </row>
    <row r="82" spans="54:147" ht="12">
      <c r="BB82" s="130"/>
      <c r="BC82" s="141"/>
      <c r="BD82" s="130"/>
      <c r="BE82" s="141"/>
      <c r="BF82" s="130"/>
      <c r="BG82" s="141"/>
      <c r="BH82" s="130"/>
      <c r="BI82" s="141"/>
      <c r="BJ82" s="130"/>
      <c r="BK82" s="141"/>
      <c r="BL82" s="130"/>
      <c r="BM82" s="141"/>
      <c r="BN82" s="130"/>
      <c r="BO82" s="141"/>
      <c r="BP82" s="130"/>
      <c r="BQ82" s="141"/>
      <c r="BR82" s="130"/>
      <c r="BS82" s="141"/>
      <c r="BT82" s="130"/>
      <c r="BU82" s="141"/>
      <c r="BV82" s="130"/>
      <c r="BW82" s="141"/>
      <c r="BX82" s="130"/>
      <c r="BY82" s="141"/>
      <c r="BZ82" s="130"/>
      <c r="CA82" s="141"/>
      <c r="CB82" s="130"/>
      <c r="CC82" s="141"/>
      <c r="CH82" s="130"/>
      <c r="CI82" s="141"/>
      <c r="CN82" s="130"/>
      <c r="CO82" s="141"/>
      <c r="CR82" s="130"/>
      <c r="CS82" s="141"/>
      <c r="CT82" s="17"/>
      <c r="CU82" s="17"/>
      <c r="CV82" s="17"/>
      <c r="CW82" s="125"/>
      <c r="CX82" s="140"/>
      <c r="CY82" s="125"/>
      <c r="CZ82" s="140"/>
      <c r="DA82" s="125"/>
      <c r="DB82" s="140"/>
      <c r="DC82" s="125"/>
      <c r="DD82" s="140"/>
      <c r="DE82" s="125"/>
      <c r="DF82" s="140"/>
      <c r="DG82" s="125"/>
      <c r="DH82" s="140"/>
      <c r="DI82" s="125"/>
      <c r="DJ82" s="140"/>
      <c r="DK82" s="125"/>
      <c r="DL82" s="140"/>
      <c r="DM82" s="125"/>
      <c r="DN82" s="140"/>
      <c r="DO82" s="125"/>
      <c r="DP82" s="140"/>
      <c r="DQ82" s="125"/>
      <c r="DR82" s="140"/>
      <c r="DS82" s="125"/>
      <c r="DT82" s="140"/>
      <c r="DU82" s="125"/>
      <c r="DV82" s="140"/>
      <c r="DW82" s="125"/>
      <c r="DX82" s="140"/>
      <c r="DY82" s="1"/>
      <c r="DZ82" s="1"/>
      <c r="EA82" s="1"/>
      <c r="EB82" s="1"/>
      <c r="EC82" s="125"/>
      <c r="ED82" s="140"/>
      <c r="EE82" s="18"/>
      <c r="EF82" s="18"/>
      <c r="EG82" s="18"/>
      <c r="EH82" s="18"/>
      <c r="EI82" s="125"/>
      <c r="EJ82" s="140"/>
      <c r="EK82" s="18"/>
      <c r="EL82" s="18"/>
      <c r="EM82" s="125"/>
      <c r="EN82" s="140"/>
      <c r="EO82" s="18"/>
      <c r="EP82" s="18"/>
      <c r="EQ82" s="18"/>
    </row>
    <row r="83" spans="54:147" ht="12">
      <c r="BB83" s="130"/>
      <c r="BC83" s="141"/>
      <c r="BD83" s="130"/>
      <c r="BE83" s="141"/>
      <c r="BF83" s="130"/>
      <c r="BG83" s="141"/>
      <c r="BH83" s="130"/>
      <c r="BI83" s="141"/>
      <c r="BJ83" s="130"/>
      <c r="BK83" s="141"/>
      <c r="BL83" s="130"/>
      <c r="BM83" s="141"/>
      <c r="BN83" s="130"/>
      <c r="BO83" s="141"/>
      <c r="BP83" s="130"/>
      <c r="BQ83" s="141"/>
      <c r="BR83" s="130"/>
      <c r="BS83" s="141"/>
      <c r="BT83" s="130"/>
      <c r="BU83" s="141"/>
      <c r="BV83" s="130"/>
      <c r="BW83" s="141"/>
      <c r="BX83" s="130"/>
      <c r="BY83" s="141"/>
      <c r="BZ83" s="130"/>
      <c r="CA83" s="141"/>
      <c r="CB83" s="130"/>
      <c r="CC83" s="141"/>
      <c r="CH83" s="130"/>
      <c r="CI83" s="141"/>
      <c r="CN83" s="130"/>
      <c r="CO83" s="141"/>
      <c r="CR83" s="130"/>
      <c r="CS83" s="141"/>
      <c r="CT83" s="17"/>
      <c r="CU83" s="17"/>
      <c r="CV83" s="17"/>
      <c r="CW83" s="125"/>
      <c r="CX83" s="140"/>
      <c r="CY83" s="125"/>
      <c r="CZ83" s="140"/>
      <c r="DA83" s="125"/>
      <c r="DB83" s="140"/>
      <c r="DC83" s="125"/>
      <c r="DD83" s="140"/>
      <c r="DE83" s="125"/>
      <c r="DF83" s="140"/>
      <c r="DG83" s="125"/>
      <c r="DH83" s="140"/>
      <c r="DI83" s="125"/>
      <c r="DJ83" s="140"/>
      <c r="DK83" s="125"/>
      <c r="DL83" s="140"/>
      <c r="DM83" s="125"/>
      <c r="DN83" s="140"/>
      <c r="DO83" s="125"/>
      <c r="DP83" s="140"/>
      <c r="DQ83" s="125"/>
      <c r="DR83" s="140"/>
      <c r="DS83" s="125"/>
      <c r="DT83" s="140"/>
      <c r="DU83" s="125"/>
      <c r="DV83" s="140"/>
      <c r="DW83" s="125"/>
      <c r="DX83" s="140"/>
      <c r="DY83" s="1"/>
      <c r="DZ83" s="1"/>
      <c r="EA83" s="1"/>
      <c r="EB83" s="1"/>
      <c r="EC83" s="125"/>
      <c r="ED83" s="140"/>
      <c r="EE83" s="18"/>
      <c r="EF83" s="18"/>
      <c r="EG83" s="18"/>
      <c r="EH83" s="18"/>
      <c r="EI83" s="125"/>
      <c r="EJ83" s="140"/>
      <c r="EK83" s="18"/>
      <c r="EL83" s="18"/>
      <c r="EM83" s="125"/>
      <c r="EN83" s="140"/>
      <c r="EO83" s="18"/>
      <c r="EP83" s="18"/>
      <c r="EQ83" s="18"/>
    </row>
    <row r="84" spans="54:147" ht="12">
      <c r="BB84" s="130"/>
      <c r="BC84" s="141"/>
      <c r="BD84" s="130"/>
      <c r="BE84" s="141"/>
      <c r="BF84" s="130"/>
      <c r="BG84" s="141"/>
      <c r="BH84" s="130"/>
      <c r="BI84" s="141"/>
      <c r="BJ84" s="130"/>
      <c r="BK84" s="141"/>
      <c r="BL84" s="130"/>
      <c r="BM84" s="141"/>
      <c r="BN84" s="130"/>
      <c r="BO84" s="141"/>
      <c r="BP84" s="130"/>
      <c r="BQ84" s="141"/>
      <c r="BR84" s="130"/>
      <c r="BS84" s="141"/>
      <c r="BT84" s="130"/>
      <c r="BU84" s="141"/>
      <c r="BV84" s="130"/>
      <c r="BW84" s="141"/>
      <c r="BX84" s="130"/>
      <c r="BY84" s="141"/>
      <c r="BZ84" s="130"/>
      <c r="CA84" s="141"/>
      <c r="CB84" s="130"/>
      <c r="CC84" s="141"/>
      <c r="CH84" s="130"/>
      <c r="CI84" s="141"/>
      <c r="CN84" s="130"/>
      <c r="CO84" s="141"/>
      <c r="CR84" s="130"/>
      <c r="CS84" s="141"/>
      <c r="CT84" s="17"/>
      <c r="CU84" s="17"/>
      <c r="CV84" s="17"/>
      <c r="CW84" s="125"/>
      <c r="CX84" s="140"/>
      <c r="CY84" s="125"/>
      <c r="CZ84" s="140"/>
      <c r="DA84" s="125"/>
      <c r="DB84" s="140"/>
      <c r="DC84" s="125"/>
      <c r="DD84" s="140"/>
      <c r="DE84" s="125"/>
      <c r="DF84" s="140"/>
      <c r="DG84" s="125"/>
      <c r="DH84" s="140"/>
      <c r="DI84" s="125"/>
      <c r="DJ84" s="140"/>
      <c r="DK84" s="125"/>
      <c r="DL84" s="140"/>
      <c r="DM84" s="125"/>
      <c r="DN84" s="140"/>
      <c r="DO84" s="125"/>
      <c r="DP84" s="140"/>
      <c r="DQ84" s="125"/>
      <c r="DR84" s="140"/>
      <c r="DS84" s="125"/>
      <c r="DT84" s="140"/>
      <c r="DU84" s="125"/>
      <c r="DV84" s="140"/>
      <c r="DW84" s="125"/>
      <c r="DX84" s="140"/>
      <c r="DY84" s="1"/>
      <c r="DZ84" s="1"/>
      <c r="EA84" s="1"/>
      <c r="EB84" s="1"/>
      <c r="EC84" s="125"/>
      <c r="ED84" s="140"/>
      <c r="EE84" s="18"/>
      <c r="EF84" s="18"/>
      <c r="EG84" s="18"/>
      <c r="EH84" s="18"/>
      <c r="EI84" s="125"/>
      <c r="EJ84" s="140"/>
      <c r="EK84" s="18"/>
      <c r="EL84" s="18"/>
      <c r="EM84" s="125"/>
      <c r="EN84" s="140"/>
      <c r="EO84" s="18"/>
      <c r="EP84" s="18"/>
      <c r="EQ84" s="18"/>
    </row>
    <row r="85" spans="54:147" ht="12">
      <c r="BB85" s="130"/>
      <c r="BC85" s="141"/>
      <c r="BD85" s="130"/>
      <c r="BE85" s="141"/>
      <c r="BF85" s="130"/>
      <c r="BG85" s="141"/>
      <c r="BH85" s="130"/>
      <c r="BI85" s="141"/>
      <c r="BJ85" s="130"/>
      <c r="BK85" s="141"/>
      <c r="BL85" s="130"/>
      <c r="BM85" s="141"/>
      <c r="BN85" s="130"/>
      <c r="BO85" s="141"/>
      <c r="BP85" s="130"/>
      <c r="BQ85" s="141"/>
      <c r="BR85" s="130"/>
      <c r="BS85" s="141"/>
      <c r="BT85" s="130"/>
      <c r="BU85" s="141"/>
      <c r="BV85" s="130"/>
      <c r="BW85" s="141"/>
      <c r="BX85" s="130"/>
      <c r="BY85" s="141"/>
      <c r="BZ85" s="130"/>
      <c r="CA85" s="141"/>
      <c r="CB85" s="130"/>
      <c r="CC85" s="141"/>
      <c r="CH85" s="130"/>
      <c r="CI85" s="141"/>
      <c r="CN85" s="130"/>
      <c r="CO85" s="141"/>
      <c r="CR85" s="130"/>
      <c r="CS85" s="141"/>
      <c r="CT85" s="17"/>
      <c r="CU85" s="17"/>
      <c r="CV85" s="17"/>
      <c r="CW85" s="125"/>
      <c r="CX85" s="140"/>
      <c r="CY85" s="125"/>
      <c r="CZ85" s="140"/>
      <c r="DA85" s="125"/>
      <c r="DB85" s="140"/>
      <c r="DC85" s="125"/>
      <c r="DD85" s="140"/>
      <c r="DE85" s="125"/>
      <c r="DF85" s="140"/>
      <c r="DG85" s="125"/>
      <c r="DH85" s="140"/>
      <c r="DI85" s="125"/>
      <c r="DJ85" s="140"/>
      <c r="DK85" s="125"/>
      <c r="DL85" s="140"/>
      <c r="DM85" s="125"/>
      <c r="DN85" s="140"/>
      <c r="DO85" s="125"/>
      <c r="DP85" s="140"/>
      <c r="DQ85" s="125"/>
      <c r="DR85" s="140"/>
      <c r="DS85" s="125"/>
      <c r="DT85" s="140"/>
      <c r="DU85" s="125"/>
      <c r="DV85" s="140"/>
      <c r="DW85" s="125"/>
      <c r="DX85" s="140"/>
      <c r="DY85" s="1"/>
      <c r="DZ85" s="1"/>
      <c r="EA85" s="1"/>
      <c r="EB85" s="1"/>
      <c r="EC85" s="125"/>
      <c r="ED85" s="140"/>
      <c r="EE85" s="18"/>
      <c r="EF85" s="18"/>
      <c r="EG85" s="18"/>
      <c r="EH85" s="18"/>
      <c r="EI85" s="125"/>
      <c r="EJ85" s="140"/>
      <c r="EK85" s="18"/>
      <c r="EL85" s="18"/>
      <c r="EM85" s="125"/>
      <c r="EN85" s="140"/>
      <c r="EO85" s="18"/>
      <c r="EP85" s="18"/>
      <c r="EQ85" s="18"/>
    </row>
    <row r="86" spans="54:147" ht="12">
      <c r="BB86" s="130"/>
      <c r="BC86" s="141"/>
      <c r="BD86" s="130"/>
      <c r="BE86" s="141"/>
      <c r="BF86" s="130"/>
      <c r="BG86" s="141"/>
      <c r="BH86" s="130"/>
      <c r="BI86" s="141"/>
      <c r="BJ86" s="130"/>
      <c r="BK86" s="141"/>
      <c r="BL86" s="130"/>
      <c r="BM86" s="141"/>
      <c r="BN86" s="130"/>
      <c r="BO86" s="141"/>
      <c r="BP86" s="130"/>
      <c r="BQ86" s="141"/>
      <c r="BR86" s="130"/>
      <c r="BS86" s="141"/>
      <c r="BT86" s="130"/>
      <c r="BU86" s="141"/>
      <c r="BV86" s="130"/>
      <c r="BW86" s="141"/>
      <c r="BX86" s="130"/>
      <c r="BY86" s="141"/>
      <c r="BZ86" s="130"/>
      <c r="CA86" s="141"/>
      <c r="CB86" s="130"/>
      <c r="CC86" s="141"/>
      <c r="CH86" s="130"/>
      <c r="CI86" s="141"/>
      <c r="CN86" s="130"/>
      <c r="CO86" s="141"/>
      <c r="CR86" s="130"/>
      <c r="CS86" s="141"/>
      <c r="CT86" s="17"/>
      <c r="CU86" s="17"/>
      <c r="CV86" s="17"/>
      <c r="CW86" s="125"/>
      <c r="CX86" s="140"/>
      <c r="CY86" s="125"/>
      <c r="CZ86" s="140"/>
      <c r="DA86" s="125"/>
      <c r="DB86" s="140"/>
      <c r="DC86" s="125"/>
      <c r="DD86" s="140"/>
      <c r="DE86" s="125"/>
      <c r="DF86" s="140"/>
      <c r="DG86" s="125"/>
      <c r="DH86" s="140"/>
      <c r="DI86" s="125"/>
      <c r="DJ86" s="140"/>
      <c r="DK86" s="125"/>
      <c r="DL86" s="140"/>
      <c r="DM86" s="125"/>
      <c r="DN86" s="140"/>
      <c r="DO86" s="125"/>
      <c r="DP86" s="140"/>
      <c r="DQ86" s="125"/>
      <c r="DR86" s="140"/>
      <c r="DS86" s="125"/>
      <c r="DT86" s="140"/>
      <c r="DU86" s="125"/>
      <c r="DV86" s="140"/>
      <c r="DW86" s="125"/>
      <c r="DX86" s="140"/>
      <c r="DY86" s="1"/>
      <c r="DZ86" s="1"/>
      <c r="EA86" s="1"/>
      <c r="EB86" s="1"/>
      <c r="EC86" s="125"/>
      <c r="ED86" s="140"/>
      <c r="EE86" s="18"/>
      <c r="EF86" s="18"/>
      <c r="EG86" s="18"/>
      <c r="EH86" s="18"/>
      <c r="EI86" s="125"/>
      <c r="EJ86" s="140"/>
      <c r="EK86" s="18"/>
      <c r="EL86" s="18"/>
      <c r="EM86" s="125"/>
      <c r="EN86" s="140"/>
      <c r="EO86" s="18"/>
      <c r="EP86" s="18"/>
      <c r="EQ86" s="18"/>
    </row>
    <row r="87" spans="54:147" ht="12">
      <c r="BB87" s="130"/>
      <c r="BC87" s="141"/>
      <c r="BD87" s="130"/>
      <c r="BE87" s="141"/>
      <c r="BF87" s="130"/>
      <c r="BG87" s="141"/>
      <c r="BH87" s="130"/>
      <c r="BI87" s="141"/>
      <c r="BJ87" s="130"/>
      <c r="BK87" s="141"/>
      <c r="BL87" s="130"/>
      <c r="BM87" s="141"/>
      <c r="BN87" s="130"/>
      <c r="BO87" s="141"/>
      <c r="BP87" s="130"/>
      <c r="BQ87" s="141"/>
      <c r="BR87" s="130"/>
      <c r="BS87" s="141"/>
      <c r="BT87" s="130"/>
      <c r="BU87" s="141"/>
      <c r="BV87" s="130"/>
      <c r="BW87" s="141"/>
      <c r="BX87" s="130"/>
      <c r="BY87" s="141"/>
      <c r="BZ87" s="130"/>
      <c r="CA87" s="141"/>
      <c r="CB87" s="130"/>
      <c r="CC87" s="141"/>
      <c r="CH87" s="130"/>
      <c r="CI87" s="141"/>
      <c r="CN87" s="130"/>
      <c r="CO87" s="141"/>
      <c r="CR87" s="130"/>
      <c r="CS87" s="141"/>
      <c r="CT87" s="17"/>
      <c r="CU87" s="17"/>
      <c r="CV87" s="17"/>
      <c r="CW87" s="125"/>
      <c r="CX87" s="140"/>
      <c r="CY87" s="125"/>
      <c r="CZ87" s="140"/>
      <c r="DA87" s="125"/>
      <c r="DB87" s="140"/>
      <c r="DC87" s="125"/>
      <c r="DD87" s="140"/>
      <c r="DE87" s="125"/>
      <c r="DF87" s="140"/>
      <c r="DG87" s="125"/>
      <c r="DH87" s="140"/>
      <c r="DI87" s="125"/>
      <c r="DJ87" s="140"/>
      <c r="DK87" s="125"/>
      <c r="DL87" s="140"/>
      <c r="DM87" s="125"/>
      <c r="DN87" s="140"/>
      <c r="DO87" s="125"/>
      <c r="DP87" s="140"/>
      <c r="DQ87" s="125"/>
      <c r="DR87" s="140"/>
      <c r="DS87" s="125"/>
      <c r="DT87" s="140"/>
      <c r="DU87" s="125"/>
      <c r="DV87" s="140"/>
      <c r="DW87" s="125"/>
      <c r="DX87" s="140"/>
      <c r="DY87" s="1"/>
      <c r="DZ87" s="1"/>
      <c r="EA87" s="1"/>
      <c r="EB87" s="1"/>
      <c r="EC87" s="125"/>
      <c r="ED87" s="140"/>
      <c r="EE87" s="18"/>
      <c r="EF87" s="18"/>
      <c r="EG87" s="18"/>
      <c r="EH87" s="18"/>
      <c r="EI87" s="125"/>
      <c r="EJ87" s="140"/>
      <c r="EK87" s="18"/>
      <c r="EL87" s="18"/>
      <c r="EM87" s="125"/>
      <c r="EN87" s="140"/>
      <c r="EO87" s="18"/>
      <c r="EP87" s="18"/>
      <c r="EQ87" s="18"/>
    </row>
    <row r="88" spans="54:147" ht="12">
      <c r="BB88" s="130"/>
      <c r="BC88" s="141"/>
      <c r="BD88" s="130"/>
      <c r="BE88" s="141"/>
      <c r="BF88" s="130"/>
      <c r="BG88" s="141"/>
      <c r="BH88" s="130"/>
      <c r="BI88" s="141"/>
      <c r="BJ88" s="130"/>
      <c r="BK88" s="141"/>
      <c r="BL88" s="130"/>
      <c r="BM88" s="141"/>
      <c r="BN88" s="130"/>
      <c r="BO88" s="141"/>
      <c r="BP88" s="130"/>
      <c r="BQ88" s="141"/>
      <c r="BR88" s="130"/>
      <c r="BS88" s="141"/>
      <c r="BT88" s="130"/>
      <c r="BU88" s="141"/>
      <c r="BV88" s="130"/>
      <c r="BW88" s="141"/>
      <c r="BX88" s="130"/>
      <c r="BY88" s="141"/>
      <c r="BZ88" s="130"/>
      <c r="CA88" s="141"/>
      <c r="CB88" s="130"/>
      <c r="CC88" s="141"/>
      <c r="CH88" s="130"/>
      <c r="CI88" s="141"/>
      <c r="CN88" s="130"/>
      <c r="CO88" s="141"/>
      <c r="CR88" s="130"/>
      <c r="CS88" s="141"/>
      <c r="CT88" s="17"/>
      <c r="CU88" s="17"/>
      <c r="CV88" s="17"/>
      <c r="CW88" s="125"/>
      <c r="CX88" s="140"/>
      <c r="CY88" s="125"/>
      <c r="CZ88" s="140"/>
      <c r="DA88" s="125"/>
      <c r="DB88" s="140"/>
      <c r="DC88" s="125"/>
      <c r="DD88" s="140"/>
      <c r="DE88" s="125"/>
      <c r="DF88" s="140"/>
      <c r="DG88" s="125"/>
      <c r="DH88" s="140"/>
      <c r="DI88" s="125"/>
      <c r="DJ88" s="140"/>
      <c r="DK88" s="125"/>
      <c r="DL88" s="140"/>
      <c r="DM88" s="125"/>
      <c r="DN88" s="140"/>
      <c r="DO88" s="125"/>
      <c r="DP88" s="140"/>
      <c r="DQ88" s="125"/>
      <c r="DR88" s="140"/>
      <c r="DS88" s="125"/>
      <c r="DT88" s="140"/>
      <c r="DU88" s="125"/>
      <c r="DV88" s="140"/>
      <c r="DW88" s="125"/>
      <c r="DX88" s="140"/>
      <c r="DY88" s="1"/>
      <c r="DZ88" s="1"/>
      <c r="EA88" s="1"/>
      <c r="EB88" s="1"/>
      <c r="EC88" s="125"/>
      <c r="ED88" s="140"/>
      <c r="EE88" s="18"/>
      <c r="EF88" s="18"/>
      <c r="EG88" s="18"/>
      <c r="EH88" s="18"/>
      <c r="EI88" s="125"/>
      <c r="EJ88" s="140"/>
      <c r="EK88" s="18"/>
      <c r="EL88" s="18"/>
      <c r="EM88" s="125"/>
      <c r="EN88" s="140"/>
      <c r="EO88" s="18"/>
      <c r="EP88" s="18"/>
      <c r="EQ88" s="18"/>
    </row>
    <row r="89" spans="54:147" ht="12">
      <c r="BB89" s="130"/>
      <c r="BC89" s="141"/>
      <c r="BD89" s="130"/>
      <c r="BE89" s="141"/>
      <c r="BF89" s="130"/>
      <c r="BG89" s="141"/>
      <c r="BH89" s="130"/>
      <c r="BI89" s="141"/>
      <c r="BJ89" s="130"/>
      <c r="BK89" s="141"/>
      <c r="BL89" s="130"/>
      <c r="BM89" s="141"/>
      <c r="BN89" s="130"/>
      <c r="BO89" s="141"/>
      <c r="BP89" s="130"/>
      <c r="BQ89" s="141"/>
      <c r="BR89" s="130"/>
      <c r="BS89" s="141"/>
      <c r="BT89" s="130"/>
      <c r="BU89" s="141"/>
      <c r="BV89" s="130"/>
      <c r="BW89" s="141"/>
      <c r="BX89" s="130"/>
      <c r="BY89" s="141"/>
      <c r="BZ89" s="130"/>
      <c r="CA89" s="141"/>
      <c r="CB89" s="130"/>
      <c r="CC89" s="141"/>
      <c r="CH89" s="130"/>
      <c r="CI89" s="141"/>
      <c r="CN89" s="130"/>
      <c r="CO89" s="141"/>
      <c r="CR89" s="130"/>
      <c r="CS89" s="141"/>
      <c r="CT89" s="17"/>
      <c r="CU89" s="17"/>
      <c r="CV89" s="17"/>
      <c r="CW89" s="125"/>
      <c r="CX89" s="140"/>
      <c r="CY89" s="125"/>
      <c r="CZ89" s="140"/>
      <c r="DA89" s="125"/>
      <c r="DB89" s="140"/>
      <c r="DC89" s="125"/>
      <c r="DD89" s="140"/>
      <c r="DE89" s="125"/>
      <c r="DF89" s="140"/>
      <c r="DG89" s="125"/>
      <c r="DH89" s="140"/>
      <c r="DI89" s="125"/>
      <c r="DJ89" s="140"/>
      <c r="DK89" s="125"/>
      <c r="DL89" s="140"/>
      <c r="DM89" s="125"/>
      <c r="DN89" s="140"/>
      <c r="DO89" s="125"/>
      <c r="DP89" s="140"/>
      <c r="DQ89" s="125"/>
      <c r="DR89" s="140"/>
      <c r="DS89" s="125"/>
      <c r="DT89" s="140"/>
      <c r="DU89" s="125"/>
      <c r="DV89" s="140"/>
      <c r="DW89" s="125"/>
      <c r="DX89" s="140"/>
      <c r="DY89" s="1"/>
      <c r="DZ89" s="1"/>
      <c r="EA89" s="1"/>
      <c r="EB89" s="1"/>
      <c r="EC89" s="125"/>
      <c r="ED89" s="140"/>
      <c r="EE89" s="18"/>
      <c r="EF89" s="18"/>
      <c r="EG89" s="18"/>
      <c r="EH89" s="18"/>
      <c r="EI89" s="125"/>
      <c r="EJ89" s="140"/>
      <c r="EK89" s="18"/>
      <c r="EL89" s="18"/>
      <c r="EM89" s="125"/>
      <c r="EN89" s="140"/>
      <c r="EO89" s="18"/>
      <c r="EP89" s="18"/>
      <c r="EQ89" s="18"/>
    </row>
    <row r="90" spans="54:147" ht="12">
      <c r="BB90" s="130"/>
      <c r="BC90" s="141"/>
      <c r="BD90" s="130"/>
      <c r="BE90" s="141"/>
      <c r="BF90" s="130"/>
      <c r="BG90" s="141"/>
      <c r="BH90" s="130"/>
      <c r="BI90" s="141"/>
      <c r="BJ90" s="130"/>
      <c r="BK90" s="141"/>
      <c r="BL90" s="130"/>
      <c r="BM90" s="141"/>
      <c r="BN90" s="130"/>
      <c r="BO90" s="141"/>
      <c r="BP90" s="130"/>
      <c r="BQ90" s="141"/>
      <c r="BR90" s="130"/>
      <c r="BS90" s="141"/>
      <c r="BT90" s="130"/>
      <c r="BU90" s="141"/>
      <c r="BV90" s="130"/>
      <c r="BW90" s="141"/>
      <c r="BX90" s="130"/>
      <c r="BY90" s="141"/>
      <c r="BZ90" s="130"/>
      <c r="CA90" s="141"/>
      <c r="CB90" s="130"/>
      <c r="CC90" s="141"/>
      <c r="CH90" s="130"/>
      <c r="CI90" s="141"/>
      <c r="CN90" s="130"/>
      <c r="CO90" s="141"/>
      <c r="CR90" s="130"/>
      <c r="CS90" s="141"/>
      <c r="CT90" s="17"/>
      <c r="CU90" s="17"/>
      <c r="CV90" s="17"/>
      <c r="CW90" s="125"/>
      <c r="CX90" s="140"/>
      <c r="CY90" s="125"/>
      <c r="CZ90" s="140"/>
      <c r="DA90" s="125"/>
      <c r="DB90" s="140"/>
      <c r="DC90" s="125"/>
      <c r="DD90" s="140"/>
      <c r="DE90" s="125"/>
      <c r="DF90" s="140"/>
      <c r="DG90" s="125"/>
      <c r="DH90" s="140"/>
      <c r="DI90" s="125"/>
      <c r="DJ90" s="140"/>
      <c r="DK90" s="125"/>
      <c r="DL90" s="140"/>
      <c r="DM90" s="125"/>
      <c r="DN90" s="140"/>
      <c r="DO90" s="125"/>
      <c r="DP90" s="140"/>
      <c r="DQ90" s="125"/>
      <c r="DR90" s="140"/>
      <c r="DS90" s="125"/>
      <c r="DT90" s="140"/>
      <c r="DU90" s="125"/>
      <c r="DV90" s="140"/>
      <c r="DW90" s="125"/>
      <c r="DX90" s="140"/>
      <c r="DY90" s="1"/>
      <c r="DZ90" s="1"/>
      <c r="EA90" s="1"/>
      <c r="EB90" s="1"/>
      <c r="EC90" s="125"/>
      <c r="ED90" s="140"/>
      <c r="EE90" s="18"/>
      <c r="EF90" s="18"/>
      <c r="EG90" s="18"/>
      <c r="EH90" s="18"/>
      <c r="EI90" s="125"/>
      <c r="EJ90" s="140"/>
      <c r="EK90" s="18"/>
      <c r="EL90" s="18"/>
      <c r="EM90" s="125"/>
      <c r="EN90" s="140"/>
      <c r="EO90" s="18"/>
      <c r="EP90" s="18"/>
      <c r="EQ90" s="18"/>
    </row>
    <row r="91" spans="54:147" ht="12">
      <c r="BB91" s="130"/>
      <c r="BC91" s="141"/>
      <c r="BD91" s="130"/>
      <c r="BE91" s="141"/>
      <c r="BF91" s="130"/>
      <c r="BG91" s="141"/>
      <c r="BH91" s="130"/>
      <c r="BI91" s="141"/>
      <c r="BJ91" s="130"/>
      <c r="BK91" s="141"/>
      <c r="BL91" s="130"/>
      <c r="BM91" s="141"/>
      <c r="BN91" s="130"/>
      <c r="BO91" s="141"/>
      <c r="BP91" s="130"/>
      <c r="BQ91" s="141"/>
      <c r="BR91" s="130"/>
      <c r="BS91" s="141"/>
      <c r="BT91" s="130"/>
      <c r="BU91" s="141"/>
      <c r="BV91" s="130"/>
      <c r="BW91" s="141"/>
      <c r="BX91" s="130"/>
      <c r="BY91" s="141"/>
      <c r="BZ91" s="130"/>
      <c r="CA91" s="141"/>
      <c r="CB91" s="130"/>
      <c r="CC91" s="141"/>
      <c r="CH91" s="130"/>
      <c r="CI91" s="141"/>
      <c r="CN91" s="130"/>
      <c r="CO91" s="141"/>
      <c r="CR91" s="130"/>
      <c r="CS91" s="141"/>
      <c r="CT91" s="17"/>
      <c r="CU91" s="17"/>
      <c r="CV91" s="17"/>
      <c r="CW91" s="125"/>
      <c r="CX91" s="140"/>
      <c r="CY91" s="125"/>
      <c r="CZ91" s="140"/>
      <c r="DA91" s="125"/>
      <c r="DB91" s="140"/>
      <c r="DC91" s="125"/>
      <c r="DD91" s="140"/>
      <c r="DE91" s="125"/>
      <c r="DF91" s="140"/>
      <c r="DG91" s="125"/>
      <c r="DH91" s="140"/>
      <c r="DI91" s="125"/>
      <c r="DJ91" s="140"/>
      <c r="DK91" s="125"/>
      <c r="DL91" s="140"/>
      <c r="DM91" s="125"/>
      <c r="DN91" s="140"/>
      <c r="DO91" s="125"/>
      <c r="DP91" s="140"/>
      <c r="DQ91" s="125"/>
      <c r="DR91" s="140"/>
      <c r="DS91" s="125"/>
      <c r="DT91" s="140"/>
      <c r="DU91" s="125"/>
      <c r="DV91" s="140"/>
      <c r="DW91" s="125"/>
      <c r="DX91" s="140"/>
      <c r="DY91" s="1"/>
      <c r="DZ91" s="1"/>
      <c r="EA91" s="1"/>
      <c r="EB91" s="1"/>
      <c r="EC91" s="125"/>
      <c r="ED91" s="140"/>
      <c r="EE91" s="18"/>
      <c r="EF91" s="18"/>
      <c r="EG91" s="18"/>
      <c r="EH91" s="18"/>
      <c r="EI91" s="125"/>
      <c r="EJ91" s="140"/>
      <c r="EK91" s="18"/>
      <c r="EL91" s="18"/>
      <c r="EM91" s="125"/>
      <c r="EN91" s="140"/>
      <c r="EO91" s="18"/>
      <c r="EP91" s="18"/>
      <c r="EQ91" s="18"/>
    </row>
    <row r="92" spans="54:147" ht="12">
      <c r="BB92" s="130"/>
      <c r="BC92" s="141"/>
      <c r="BD92" s="130"/>
      <c r="BE92" s="141"/>
      <c r="BF92" s="130"/>
      <c r="BG92" s="141"/>
      <c r="BH92" s="130"/>
      <c r="BI92" s="141"/>
      <c r="BJ92" s="130"/>
      <c r="BK92" s="141"/>
      <c r="BL92" s="130"/>
      <c r="BM92" s="141"/>
      <c r="BN92" s="130"/>
      <c r="BO92" s="141"/>
      <c r="BP92" s="130"/>
      <c r="BQ92" s="141"/>
      <c r="BR92" s="130"/>
      <c r="BS92" s="141"/>
      <c r="BT92" s="130"/>
      <c r="BU92" s="141"/>
      <c r="BV92" s="130"/>
      <c r="BW92" s="141"/>
      <c r="BX92" s="130"/>
      <c r="BY92" s="141"/>
      <c r="BZ92" s="130"/>
      <c r="CA92" s="141"/>
      <c r="CB92" s="130"/>
      <c r="CC92" s="141"/>
      <c r="CH92" s="130"/>
      <c r="CI92" s="141"/>
      <c r="CN92" s="130"/>
      <c r="CO92" s="141"/>
      <c r="CR92" s="130"/>
      <c r="CS92" s="141"/>
      <c r="CT92" s="17"/>
      <c r="CU92" s="17"/>
      <c r="CV92" s="17"/>
      <c r="CW92" s="125"/>
      <c r="CX92" s="140"/>
      <c r="CY92" s="125"/>
      <c r="CZ92" s="140"/>
      <c r="DA92" s="125"/>
      <c r="DB92" s="140"/>
      <c r="DC92" s="125"/>
      <c r="DD92" s="140"/>
      <c r="DE92" s="125"/>
      <c r="DF92" s="140"/>
      <c r="DG92" s="125"/>
      <c r="DH92" s="140"/>
      <c r="DI92" s="125"/>
      <c r="DJ92" s="140"/>
      <c r="DK92" s="125"/>
      <c r="DL92" s="140"/>
      <c r="DM92" s="125"/>
      <c r="DN92" s="140"/>
      <c r="DO92" s="125"/>
      <c r="DP92" s="140"/>
      <c r="DQ92" s="125"/>
      <c r="DR92" s="140"/>
      <c r="DS92" s="125"/>
      <c r="DT92" s="140"/>
      <c r="DU92" s="125"/>
      <c r="DV92" s="140"/>
      <c r="DW92" s="125"/>
      <c r="DX92" s="140"/>
      <c r="DY92" s="1"/>
      <c r="DZ92" s="1"/>
      <c r="EA92" s="1"/>
      <c r="EB92" s="1"/>
      <c r="EC92" s="125"/>
      <c r="ED92" s="140"/>
      <c r="EE92" s="18"/>
      <c r="EF92" s="18"/>
      <c r="EG92" s="18"/>
      <c r="EH92" s="18"/>
      <c r="EI92" s="125"/>
      <c r="EJ92" s="140"/>
      <c r="EK92" s="18"/>
      <c r="EL92" s="18"/>
      <c r="EM92" s="125"/>
      <c r="EN92" s="140"/>
      <c r="EO92" s="18"/>
      <c r="EP92" s="18"/>
      <c r="EQ92" s="18"/>
    </row>
    <row r="93" spans="54:147" ht="12">
      <c r="BB93" s="130"/>
      <c r="BC93" s="141"/>
      <c r="BD93" s="130"/>
      <c r="BE93" s="141"/>
      <c r="BF93" s="130"/>
      <c r="BG93" s="141"/>
      <c r="BH93" s="130"/>
      <c r="BI93" s="141"/>
      <c r="BJ93" s="130"/>
      <c r="BK93" s="141"/>
      <c r="BL93" s="130"/>
      <c r="BM93" s="141"/>
      <c r="BN93" s="130"/>
      <c r="BO93" s="141"/>
      <c r="BP93" s="130"/>
      <c r="BQ93" s="141"/>
      <c r="BR93" s="130"/>
      <c r="BS93" s="141"/>
      <c r="BT93" s="130"/>
      <c r="BU93" s="141"/>
      <c r="BV93" s="130"/>
      <c r="BW93" s="141"/>
      <c r="BX93" s="130"/>
      <c r="BY93" s="141"/>
      <c r="BZ93" s="130"/>
      <c r="CA93" s="141"/>
      <c r="CB93" s="130"/>
      <c r="CC93" s="141"/>
      <c r="CH93" s="130"/>
      <c r="CI93" s="141"/>
      <c r="CN93" s="130"/>
      <c r="CO93" s="141"/>
      <c r="CR93" s="130"/>
      <c r="CS93" s="141"/>
      <c r="CT93" s="17"/>
      <c r="CU93" s="17"/>
      <c r="CV93" s="17"/>
      <c r="CW93" s="125"/>
      <c r="CX93" s="140"/>
      <c r="CY93" s="125"/>
      <c r="CZ93" s="140"/>
      <c r="DA93" s="125"/>
      <c r="DB93" s="140"/>
      <c r="DC93" s="125"/>
      <c r="DD93" s="140"/>
      <c r="DE93" s="125"/>
      <c r="DF93" s="140"/>
      <c r="DG93" s="125"/>
      <c r="DH93" s="140"/>
      <c r="DI93" s="125"/>
      <c r="DJ93" s="140"/>
      <c r="DK93" s="125"/>
      <c r="DL93" s="140"/>
      <c r="DM93" s="125"/>
      <c r="DN93" s="140"/>
      <c r="DO93" s="125"/>
      <c r="DP93" s="140"/>
      <c r="DQ93" s="125"/>
      <c r="DR93" s="140"/>
      <c r="DS93" s="125"/>
      <c r="DT93" s="140"/>
      <c r="DU93" s="125"/>
      <c r="DV93" s="140"/>
      <c r="DW93" s="125"/>
      <c r="DX93" s="140"/>
      <c r="DY93" s="1"/>
      <c r="DZ93" s="1"/>
      <c r="EA93" s="1"/>
      <c r="EB93" s="1"/>
      <c r="EC93" s="125"/>
      <c r="ED93" s="140"/>
      <c r="EE93" s="18"/>
      <c r="EF93" s="18"/>
      <c r="EG93" s="18"/>
      <c r="EH93" s="18"/>
      <c r="EI93" s="125"/>
      <c r="EJ93" s="140"/>
      <c r="EK93" s="18"/>
      <c r="EL93" s="18"/>
      <c r="EM93" s="125"/>
      <c r="EN93" s="140"/>
      <c r="EO93" s="18"/>
      <c r="EP93" s="18"/>
      <c r="EQ93" s="18"/>
    </row>
    <row r="94" spans="54:147" ht="12">
      <c r="BB94" s="130"/>
      <c r="BC94" s="141"/>
      <c r="BD94" s="130"/>
      <c r="BE94" s="141"/>
      <c r="BF94" s="130"/>
      <c r="BG94" s="141"/>
      <c r="BH94" s="130"/>
      <c r="BI94" s="141"/>
      <c r="BJ94" s="130"/>
      <c r="BK94" s="141"/>
      <c r="BL94" s="130"/>
      <c r="BM94" s="141"/>
      <c r="BN94" s="130"/>
      <c r="BO94" s="141"/>
      <c r="BP94" s="130"/>
      <c r="BQ94" s="141"/>
      <c r="BR94" s="130"/>
      <c r="BS94" s="141"/>
      <c r="BT94" s="130"/>
      <c r="BU94" s="141"/>
      <c r="BV94" s="130"/>
      <c r="BW94" s="141"/>
      <c r="BX94" s="130"/>
      <c r="BY94" s="141"/>
      <c r="BZ94" s="130"/>
      <c r="CA94" s="141"/>
      <c r="CB94" s="130"/>
      <c r="CC94" s="141"/>
      <c r="CH94" s="130"/>
      <c r="CI94" s="141"/>
      <c r="CN94" s="130"/>
      <c r="CO94" s="141"/>
      <c r="CR94" s="130"/>
      <c r="CS94" s="141"/>
      <c r="CT94" s="17"/>
      <c r="CU94" s="17"/>
      <c r="CV94" s="17"/>
      <c r="CW94" s="125"/>
      <c r="CX94" s="140"/>
      <c r="CY94" s="125"/>
      <c r="CZ94" s="140"/>
      <c r="DA94" s="125"/>
      <c r="DB94" s="140"/>
      <c r="DC94" s="125"/>
      <c r="DD94" s="140"/>
      <c r="DE94" s="125"/>
      <c r="DF94" s="140"/>
      <c r="DG94" s="125"/>
      <c r="DH94" s="140"/>
      <c r="DI94" s="125"/>
      <c r="DJ94" s="140"/>
      <c r="DK94" s="125"/>
      <c r="DL94" s="140"/>
      <c r="DM94" s="125"/>
      <c r="DN94" s="140"/>
      <c r="DO94" s="125"/>
      <c r="DP94" s="140"/>
      <c r="DQ94" s="125"/>
      <c r="DR94" s="140"/>
      <c r="DS94" s="125"/>
      <c r="DT94" s="140"/>
      <c r="DU94" s="125"/>
      <c r="DV94" s="140"/>
      <c r="DW94" s="125"/>
      <c r="DX94" s="140"/>
      <c r="DY94" s="1"/>
      <c r="DZ94" s="1"/>
      <c r="EA94" s="1"/>
      <c r="EB94" s="1"/>
      <c r="EC94" s="125"/>
      <c r="ED94" s="140"/>
      <c r="EE94" s="18"/>
      <c r="EF94" s="18"/>
      <c r="EG94" s="18"/>
      <c r="EH94" s="18"/>
      <c r="EI94" s="125"/>
      <c r="EJ94" s="140"/>
      <c r="EK94" s="18"/>
      <c r="EL94" s="18"/>
      <c r="EM94" s="125"/>
      <c r="EN94" s="140"/>
      <c r="EO94" s="18"/>
      <c r="EP94" s="18"/>
      <c r="EQ94" s="18"/>
    </row>
    <row r="95" spans="54:147" ht="12">
      <c r="BB95" s="130"/>
      <c r="BC95" s="141"/>
      <c r="BD95" s="130"/>
      <c r="BE95" s="141"/>
      <c r="BF95" s="130"/>
      <c r="BG95" s="141"/>
      <c r="BH95" s="130"/>
      <c r="BI95" s="141"/>
      <c r="BJ95" s="130"/>
      <c r="BK95" s="141"/>
      <c r="BL95" s="130"/>
      <c r="BM95" s="141"/>
      <c r="BN95" s="130"/>
      <c r="BO95" s="141"/>
      <c r="BP95" s="130"/>
      <c r="BQ95" s="141"/>
      <c r="BR95" s="130"/>
      <c r="BS95" s="141"/>
      <c r="BT95" s="130"/>
      <c r="BU95" s="141"/>
      <c r="BV95" s="130"/>
      <c r="BW95" s="141"/>
      <c r="BX95" s="130"/>
      <c r="BY95" s="141"/>
      <c r="BZ95" s="130"/>
      <c r="CA95" s="141"/>
      <c r="CB95" s="130"/>
      <c r="CC95" s="141"/>
      <c r="CH95" s="130"/>
      <c r="CI95" s="141"/>
      <c r="CN95" s="130"/>
      <c r="CO95" s="141"/>
      <c r="CR95" s="130"/>
      <c r="CS95" s="141"/>
      <c r="CT95" s="17"/>
      <c r="CU95" s="17"/>
      <c r="CV95" s="17"/>
      <c r="CW95" s="125"/>
      <c r="CX95" s="140"/>
      <c r="CY95" s="125"/>
      <c r="CZ95" s="140"/>
      <c r="DA95" s="125"/>
      <c r="DB95" s="140"/>
      <c r="DC95" s="125"/>
      <c r="DD95" s="140"/>
      <c r="DE95" s="125"/>
      <c r="DF95" s="140"/>
      <c r="DG95" s="125"/>
      <c r="DH95" s="140"/>
      <c r="DI95" s="125"/>
      <c r="DJ95" s="140"/>
      <c r="DK95" s="125"/>
      <c r="DL95" s="140"/>
      <c r="DM95" s="125"/>
      <c r="DN95" s="140"/>
      <c r="DO95" s="125"/>
      <c r="DP95" s="140"/>
      <c r="DQ95" s="125"/>
      <c r="DR95" s="140"/>
      <c r="DS95" s="125"/>
      <c r="DT95" s="140"/>
      <c r="DU95" s="125"/>
      <c r="DV95" s="140"/>
      <c r="DW95" s="125"/>
      <c r="DX95" s="140"/>
      <c r="DY95" s="1"/>
      <c r="DZ95" s="1"/>
      <c r="EA95" s="1"/>
      <c r="EB95" s="1"/>
      <c r="EC95" s="125"/>
      <c r="ED95" s="140"/>
      <c r="EE95" s="18"/>
      <c r="EF95" s="18"/>
      <c r="EG95" s="18"/>
      <c r="EH95" s="18"/>
      <c r="EI95" s="125"/>
      <c r="EJ95" s="140"/>
      <c r="EK95" s="18"/>
      <c r="EL95" s="18"/>
      <c r="EM95" s="125"/>
      <c r="EN95" s="140"/>
      <c r="EO95" s="18"/>
      <c r="EP95" s="18"/>
      <c r="EQ95" s="18"/>
    </row>
    <row r="96" spans="54:147" ht="12">
      <c r="BB96" s="130"/>
      <c r="BC96" s="141"/>
      <c r="BD96" s="130"/>
      <c r="BE96" s="141"/>
      <c r="BF96" s="130"/>
      <c r="BG96" s="141"/>
      <c r="BH96" s="130"/>
      <c r="BI96" s="141"/>
      <c r="BJ96" s="130"/>
      <c r="BK96" s="141"/>
      <c r="BL96" s="130"/>
      <c r="BM96" s="141"/>
      <c r="BN96" s="130"/>
      <c r="BO96" s="141"/>
      <c r="BP96" s="130"/>
      <c r="BQ96" s="141"/>
      <c r="BR96" s="130"/>
      <c r="BS96" s="141"/>
      <c r="BT96" s="130"/>
      <c r="BU96" s="141"/>
      <c r="BV96" s="130"/>
      <c r="BW96" s="141"/>
      <c r="BX96" s="130"/>
      <c r="BY96" s="141"/>
      <c r="BZ96" s="130"/>
      <c r="CA96" s="141"/>
      <c r="CB96" s="130"/>
      <c r="CC96" s="141"/>
      <c r="CH96" s="130"/>
      <c r="CI96" s="141"/>
      <c r="CN96" s="130"/>
      <c r="CO96" s="141"/>
      <c r="CR96" s="130"/>
      <c r="CS96" s="141"/>
      <c r="CT96" s="17"/>
      <c r="CU96" s="17"/>
      <c r="CV96" s="17"/>
      <c r="CW96" s="125"/>
      <c r="CX96" s="140"/>
      <c r="CY96" s="125"/>
      <c r="CZ96" s="140"/>
      <c r="DA96" s="125"/>
      <c r="DB96" s="140"/>
      <c r="DC96" s="125"/>
      <c r="DD96" s="140"/>
      <c r="DE96" s="125"/>
      <c r="DF96" s="140"/>
      <c r="DG96" s="125"/>
      <c r="DH96" s="140"/>
      <c r="DI96" s="125"/>
      <c r="DJ96" s="140"/>
      <c r="DK96" s="125"/>
      <c r="DL96" s="140"/>
      <c r="DM96" s="125"/>
      <c r="DN96" s="140"/>
      <c r="DO96" s="125"/>
      <c r="DP96" s="140"/>
      <c r="DQ96" s="125"/>
      <c r="DR96" s="140"/>
      <c r="DS96" s="125"/>
      <c r="DT96" s="140"/>
      <c r="DU96" s="125"/>
      <c r="DV96" s="140"/>
      <c r="DW96" s="125"/>
      <c r="DX96" s="140"/>
      <c r="DY96" s="1"/>
      <c r="DZ96" s="1"/>
      <c r="EA96" s="1"/>
      <c r="EB96" s="1"/>
      <c r="EC96" s="125"/>
      <c r="ED96" s="140"/>
      <c r="EE96" s="18"/>
      <c r="EF96" s="18"/>
      <c r="EG96" s="18"/>
      <c r="EH96" s="18"/>
      <c r="EI96" s="125"/>
      <c r="EJ96" s="140"/>
      <c r="EK96" s="18"/>
      <c r="EL96" s="18"/>
      <c r="EM96" s="125"/>
      <c r="EN96" s="140"/>
      <c r="EO96" s="18"/>
      <c r="EP96" s="18"/>
      <c r="EQ96" s="18"/>
    </row>
    <row r="97" spans="54:147" ht="12">
      <c r="BB97" s="130"/>
      <c r="BC97" s="141"/>
      <c r="BD97" s="130"/>
      <c r="BE97" s="141"/>
      <c r="BF97" s="130"/>
      <c r="BG97" s="141"/>
      <c r="BH97" s="130"/>
      <c r="BI97" s="141"/>
      <c r="BJ97" s="130"/>
      <c r="BK97" s="141"/>
      <c r="BL97" s="130"/>
      <c r="BM97" s="141"/>
      <c r="BN97" s="130"/>
      <c r="BO97" s="141"/>
      <c r="BP97" s="130"/>
      <c r="BQ97" s="141"/>
      <c r="BR97" s="130"/>
      <c r="BS97" s="141"/>
      <c r="BT97" s="130"/>
      <c r="BU97" s="141"/>
      <c r="BV97" s="130"/>
      <c r="BW97" s="141"/>
      <c r="BX97" s="130"/>
      <c r="BY97" s="141"/>
      <c r="BZ97" s="130"/>
      <c r="CA97" s="141"/>
      <c r="CB97" s="130"/>
      <c r="CC97" s="141"/>
      <c r="CH97" s="130"/>
      <c r="CI97" s="141"/>
      <c r="CN97" s="130"/>
      <c r="CO97" s="141"/>
      <c r="CR97" s="130"/>
      <c r="CS97" s="141"/>
      <c r="CT97" s="17"/>
      <c r="CU97" s="17"/>
      <c r="CV97" s="17"/>
      <c r="CW97" s="125"/>
      <c r="CX97" s="140"/>
      <c r="CY97" s="125"/>
      <c r="CZ97" s="140"/>
      <c r="DA97" s="125"/>
      <c r="DB97" s="140"/>
      <c r="DC97" s="125"/>
      <c r="DD97" s="140"/>
      <c r="DE97" s="125"/>
      <c r="DF97" s="140"/>
      <c r="DG97" s="125"/>
      <c r="DH97" s="140"/>
      <c r="DI97" s="125"/>
      <c r="DJ97" s="140"/>
      <c r="DK97" s="125"/>
      <c r="DL97" s="140"/>
      <c r="DM97" s="125"/>
      <c r="DN97" s="140"/>
      <c r="DO97" s="125"/>
      <c r="DP97" s="140"/>
      <c r="DQ97" s="125"/>
      <c r="DR97" s="140"/>
      <c r="DS97" s="125"/>
      <c r="DT97" s="140"/>
      <c r="DU97" s="125"/>
      <c r="DV97" s="140"/>
      <c r="DW97" s="125"/>
      <c r="DX97" s="140"/>
      <c r="DY97" s="1"/>
      <c r="DZ97" s="1"/>
      <c r="EA97" s="1"/>
      <c r="EB97" s="1"/>
      <c r="EC97" s="125"/>
      <c r="ED97" s="140"/>
      <c r="EE97" s="18"/>
      <c r="EF97" s="18"/>
      <c r="EG97" s="18"/>
      <c r="EH97" s="18"/>
      <c r="EI97" s="125"/>
      <c r="EJ97" s="140"/>
      <c r="EK97" s="18"/>
      <c r="EL97" s="18"/>
      <c r="EM97" s="125"/>
      <c r="EN97" s="140"/>
      <c r="EO97" s="18"/>
      <c r="EP97" s="18"/>
      <c r="EQ97" s="18"/>
    </row>
    <row r="98" spans="54:147" ht="12">
      <c r="BB98" s="130"/>
      <c r="BC98" s="141"/>
      <c r="BD98" s="130"/>
      <c r="BE98" s="141"/>
      <c r="BF98" s="130"/>
      <c r="BG98" s="141"/>
      <c r="BH98" s="130"/>
      <c r="BI98" s="141"/>
      <c r="BJ98" s="130"/>
      <c r="BK98" s="141"/>
      <c r="BL98" s="130"/>
      <c r="BM98" s="141"/>
      <c r="BN98" s="130"/>
      <c r="BO98" s="141"/>
      <c r="BP98" s="130"/>
      <c r="BQ98" s="141"/>
      <c r="BR98" s="130"/>
      <c r="BS98" s="141"/>
      <c r="BT98" s="130"/>
      <c r="BU98" s="141"/>
      <c r="BV98" s="130"/>
      <c r="BW98" s="141"/>
      <c r="BX98" s="130"/>
      <c r="BY98" s="141"/>
      <c r="BZ98" s="130"/>
      <c r="CA98" s="141"/>
      <c r="CB98" s="130"/>
      <c r="CC98" s="141"/>
      <c r="CH98" s="130"/>
      <c r="CI98" s="141"/>
      <c r="CN98" s="130"/>
      <c r="CO98" s="141"/>
      <c r="CR98" s="130"/>
      <c r="CS98" s="141"/>
      <c r="CT98" s="17"/>
      <c r="CU98" s="17"/>
      <c r="CV98" s="17"/>
      <c r="CW98" s="125"/>
      <c r="CX98" s="140"/>
      <c r="CY98" s="125"/>
      <c r="CZ98" s="140"/>
      <c r="DA98" s="125"/>
      <c r="DB98" s="140"/>
      <c r="DC98" s="125"/>
      <c r="DD98" s="140"/>
      <c r="DE98" s="125"/>
      <c r="DF98" s="140"/>
      <c r="DG98" s="125"/>
      <c r="DH98" s="140"/>
      <c r="DI98" s="125"/>
      <c r="DJ98" s="140"/>
      <c r="DK98" s="125"/>
      <c r="DL98" s="140"/>
      <c r="DM98" s="125"/>
      <c r="DN98" s="140"/>
      <c r="DO98" s="125"/>
      <c r="DP98" s="140"/>
      <c r="DQ98" s="125"/>
      <c r="DR98" s="140"/>
      <c r="DS98" s="125"/>
      <c r="DT98" s="140"/>
      <c r="DU98" s="125"/>
      <c r="DV98" s="140"/>
      <c r="DW98" s="125"/>
      <c r="DX98" s="140"/>
      <c r="DY98" s="1"/>
      <c r="DZ98" s="1"/>
      <c r="EA98" s="1"/>
      <c r="EB98" s="1"/>
      <c r="EC98" s="125"/>
      <c r="ED98" s="140"/>
      <c r="EE98" s="18"/>
      <c r="EF98" s="18"/>
      <c r="EG98" s="18"/>
      <c r="EH98" s="18"/>
      <c r="EI98" s="125"/>
      <c r="EJ98" s="140"/>
      <c r="EK98" s="18"/>
      <c r="EL98" s="18"/>
      <c r="EM98" s="125"/>
      <c r="EN98" s="140"/>
      <c r="EO98" s="18"/>
      <c r="EP98" s="18"/>
      <c r="EQ98" s="18"/>
    </row>
    <row r="99" spans="54:147" ht="12">
      <c r="BB99" s="130"/>
      <c r="BC99" s="141"/>
      <c r="BD99" s="130"/>
      <c r="BE99" s="141"/>
      <c r="BF99" s="130"/>
      <c r="BG99" s="141"/>
      <c r="BH99" s="130"/>
      <c r="BI99" s="141"/>
      <c r="BJ99" s="130"/>
      <c r="BK99" s="141"/>
      <c r="BL99" s="130"/>
      <c r="BM99" s="141"/>
      <c r="BN99" s="130"/>
      <c r="BO99" s="141"/>
      <c r="BP99" s="130"/>
      <c r="BQ99" s="141"/>
      <c r="BR99" s="130"/>
      <c r="BS99" s="141"/>
      <c r="BT99" s="130"/>
      <c r="BU99" s="141"/>
      <c r="BV99" s="130"/>
      <c r="BW99" s="141"/>
      <c r="BX99" s="130"/>
      <c r="BY99" s="141"/>
      <c r="BZ99" s="130"/>
      <c r="CA99" s="141"/>
      <c r="CB99" s="130"/>
      <c r="CC99" s="141"/>
      <c r="CH99" s="130"/>
      <c r="CI99" s="141"/>
      <c r="CN99" s="130"/>
      <c r="CO99" s="141"/>
      <c r="CR99" s="130"/>
      <c r="CS99" s="141"/>
      <c r="CT99" s="17"/>
      <c r="CU99" s="17"/>
      <c r="CV99" s="17"/>
      <c r="CW99" s="125"/>
      <c r="CX99" s="140"/>
      <c r="CY99" s="125"/>
      <c r="CZ99" s="140"/>
      <c r="DA99" s="125"/>
      <c r="DB99" s="140"/>
      <c r="DC99" s="125"/>
      <c r="DD99" s="140"/>
      <c r="DE99" s="125"/>
      <c r="DF99" s="140"/>
      <c r="DG99" s="125"/>
      <c r="DH99" s="140"/>
      <c r="DI99" s="125"/>
      <c r="DJ99" s="140"/>
      <c r="DK99" s="125"/>
      <c r="DL99" s="140"/>
      <c r="DM99" s="125"/>
      <c r="DN99" s="140"/>
      <c r="DO99" s="125"/>
      <c r="DP99" s="140"/>
      <c r="DQ99" s="125"/>
      <c r="DR99" s="140"/>
      <c r="DS99" s="125"/>
      <c r="DT99" s="140"/>
      <c r="DU99" s="125"/>
      <c r="DV99" s="140"/>
      <c r="DW99" s="125"/>
      <c r="DX99" s="140"/>
      <c r="DY99" s="1"/>
      <c r="DZ99" s="1"/>
      <c r="EA99" s="1"/>
      <c r="EB99" s="1"/>
      <c r="EC99" s="125"/>
      <c r="ED99" s="140"/>
      <c r="EE99" s="18"/>
      <c r="EF99" s="18"/>
      <c r="EG99" s="18"/>
      <c r="EH99" s="18"/>
      <c r="EI99" s="125"/>
      <c r="EJ99" s="140"/>
      <c r="EK99" s="18"/>
      <c r="EL99" s="18"/>
      <c r="EM99" s="125"/>
      <c r="EN99" s="140"/>
      <c r="EO99" s="18"/>
      <c r="EP99" s="18"/>
      <c r="EQ99" s="18"/>
    </row>
    <row r="100" spans="54:147" ht="12">
      <c r="BB100" s="130"/>
      <c r="BC100" s="141"/>
      <c r="BD100" s="130"/>
      <c r="BE100" s="141"/>
      <c r="BF100" s="130"/>
      <c r="BG100" s="141"/>
      <c r="BH100" s="130"/>
      <c r="BI100" s="141"/>
      <c r="BJ100" s="130"/>
      <c r="BK100" s="141"/>
      <c r="BL100" s="130"/>
      <c r="BM100" s="141"/>
      <c r="BN100" s="130"/>
      <c r="BO100" s="141"/>
      <c r="BP100" s="130"/>
      <c r="BQ100" s="141"/>
      <c r="BR100" s="130"/>
      <c r="BS100" s="141"/>
      <c r="BT100" s="130"/>
      <c r="BU100" s="141"/>
      <c r="BV100" s="130"/>
      <c r="BW100" s="141"/>
      <c r="BX100" s="130"/>
      <c r="BY100" s="141"/>
      <c r="BZ100" s="130"/>
      <c r="CA100" s="141"/>
      <c r="CB100" s="130"/>
      <c r="CC100" s="141"/>
      <c r="CH100" s="130"/>
      <c r="CI100" s="141"/>
      <c r="CN100" s="130"/>
      <c r="CO100" s="141"/>
      <c r="CR100" s="130"/>
      <c r="CS100" s="141"/>
      <c r="CT100" s="17"/>
      <c r="CU100" s="17"/>
      <c r="CV100" s="17"/>
      <c r="CW100" s="125"/>
      <c r="CX100" s="140"/>
      <c r="CY100" s="125"/>
      <c r="CZ100" s="140"/>
      <c r="DA100" s="125"/>
      <c r="DB100" s="140"/>
      <c r="DC100" s="125"/>
      <c r="DD100" s="140"/>
      <c r="DE100" s="125"/>
      <c r="DF100" s="140"/>
      <c r="DG100" s="125"/>
      <c r="DH100" s="140"/>
      <c r="DI100" s="125"/>
      <c r="DJ100" s="140"/>
      <c r="DK100" s="125"/>
      <c r="DL100" s="140"/>
      <c r="DM100" s="125"/>
      <c r="DN100" s="140"/>
      <c r="DO100" s="125"/>
      <c r="DP100" s="140"/>
      <c r="DQ100" s="125"/>
      <c r="DR100" s="140"/>
      <c r="DS100" s="125"/>
      <c r="DT100" s="140"/>
      <c r="DU100" s="125"/>
      <c r="DV100" s="140"/>
      <c r="DW100" s="125"/>
      <c r="DX100" s="140"/>
      <c r="DY100" s="1"/>
      <c r="DZ100" s="1"/>
      <c r="EA100" s="1"/>
      <c r="EB100" s="1"/>
      <c r="EC100" s="125"/>
      <c r="ED100" s="140"/>
      <c r="EE100" s="18"/>
      <c r="EF100" s="18"/>
      <c r="EG100" s="18"/>
      <c r="EH100" s="18"/>
      <c r="EI100" s="125"/>
      <c r="EJ100" s="140"/>
      <c r="EK100" s="18"/>
      <c r="EL100" s="18"/>
      <c r="EM100" s="125"/>
      <c r="EN100" s="140"/>
      <c r="EO100" s="18"/>
      <c r="EP100" s="18"/>
      <c r="EQ100" s="18"/>
    </row>
    <row r="101" spans="54:147" ht="12">
      <c r="BB101" s="130"/>
      <c r="BC101" s="141"/>
      <c r="BD101" s="130"/>
      <c r="BE101" s="141"/>
      <c r="BF101" s="130"/>
      <c r="BG101" s="141"/>
      <c r="BH101" s="130"/>
      <c r="BI101" s="141"/>
      <c r="BJ101" s="130"/>
      <c r="BK101" s="141"/>
      <c r="BL101" s="130"/>
      <c r="BM101" s="141"/>
      <c r="BN101" s="130"/>
      <c r="BO101" s="141"/>
      <c r="BP101" s="130"/>
      <c r="BQ101" s="141"/>
      <c r="BR101" s="130"/>
      <c r="BS101" s="141"/>
      <c r="BT101" s="130"/>
      <c r="BU101" s="141"/>
      <c r="BV101" s="130"/>
      <c r="BW101" s="141"/>
      <c r="BX101" s="130"/>
      <c r="BY101" s="141"/>
      <c r="BZ101" s="130"/>
      <c r="CA101" s="141"/>
      <c r="CB101" s="130"/>
      <c r="CC101" s="141"/>
      <c r="CH101" s="130"/>
      <c r="CI101" s="141"/>
      <c r="CN101" s="130"/>
      <c r="CO101" s="141"/>
      <c r="CR101" s="130"/>
      <c r="CS101" s="141"/>
      <c r="CT101" s="17"/>
      <c r="CU101" s="17"/>
      <c r="CV101" s="17"/>
      <c r="CW101" s="125"/>
      <c r="CX101" s="140"/>
      <c r="CY101" s="125"/>
      <c r="CZ101" s="140"/>
      <c r="DA101" s="125"/>
      <c r="DB101" s="140"/>
      <c r="DC101" s="125"/>
      <c r="DD101" s="140"/>
      <c r="DE101" s="125"/>
      <c r="DF101" s="140"/>
      <c r="DG101" s="125"/>
      <c r="DH101" s="140"/>
      <c r="DI101" s="125"/>
      <c r="DJ101" s="140"/>
      <c r="DK101" s="125"/>
      <c r="DL101" s="140"/>
      <c r="DM101" s="125"/>
      <c r="DN101" s="140"/>
      <c r="DO101" s="125"/>
      <c r="DP101" s="140"/>
      <c r="DQ101" s="125"/>
      <c r="DR101" s="140"/>
      <c r="DS101" s="125"/>
      <c r="DT101" s="140"/>
      <c r="DU101" s="125"/>
      <c r="DV101" s="140"/>
      <c r="DW101" s="125"/>
      <c r="DX101" s="140"/>
      <c r="DY101" s="1"/>
      <c r="DZ101" s="1"/>
      <c r="EA101" s="1"/>
      <c r="EB101" s="1"/>
      <c r="EC101" s="125"/>
      <c r="ED101" s="140"/>
      <c r="EE101" s="18"/>
      <c r="EF101" s="18"/>
      <c r="EG101" s="18"/>
      <c r="EH101" s="18"/>
      <c r="EI101" s="125"/>
      <c r="EJ101" s="140"/>
      <c r="EK101" s="18"/>
      <c r="EL101" s="18"/>
      <c r="EM101" s="125"/>
      <c r="EN101" s="140"/>
      <c r="EO101" s="18"/>
      <c r="EP101" s="18"/>
      <c r="EQ101" s="18"/>
    </row>
    <row r="102" spans="54:147" ht="12">
      <c r="BB102" s="130"/>
      <c r="BC102" s="141"/>
      <c r="BD102" s="130"/>
      <c r="BE102" s="141"/>
      <c r="BF102" s="130"/>
      <c r="BG102" s="141"/>
      <c r="BH102" s="130"/>
      <c r="BI102" s="141"/>
      <c r="BJ102" s="130"/>
      <c r="BK102" s="141"/>
      <c r="BL102" s="130"/>
      <c r="BM102" s="141"/>
      <c r="BN102" s="130"/>
      <c r="BO102" s="141"/>
      <c r="BP102" s="130"/>
      <c r="BQ102" s="141"/>
      <c r="BR102" s="130"/>
      <c r="BS102" s="141"/>
      <c r="BT102" s="130"/>
      <c r="BU102" s="141"/>
      <c r="BV102" s="130"/>
      <c r="BW102" s="141"/>
      <c r="BX102" s="130"/>
      <c r="BY102" s="141"/>
      <c r="BZ102" s="130"/>
      <c r="CA102" s="141"/>
      <c r="CB102" s="130"/>
      <c r="CC102" s="141"/>
      <c r="CH102" s="130"/>
      <c r="CI102" s="141"/>
      <c r="CN102" s="130"/>
      <c r="CO102" s="141"/>
      <c r="CR102" s="130"/>
      <c r="CS102" s="141"/>
      <c r="CT102" s="17"/>
      <c r="CU102" s="17"/>
      <c r="CV102" s="17"/>
      <c r="CW102" s="125"/>
      <c r="CX102" s="140"/>
      <c r="CY102" s="125"/>
      <c r="CZ102" s="140"/>
      <c r="DA102" s="125"/>
      <c r="DB102" s="140"/>
      <c r="DC102" s="125"/>
      <c r="DD102" s="140"/>
      <c r="DE102" s="125"/>
      <c r="DF102" s="140"/>
      <c r="DG102" s="125"/>
      <c r="DH102" s="140"/>
      <c r="DI102" s="125"/>
      <c r="DJ102" s="140"/>
      <c r="DK102" s="125"/>
      <c r="DL102" s="140"/>
      <c r="DM102" s="125"/>
      <c r="DN102" s="140"/>
      <c r="DO102" s="125"/>
      <c r="DP102" s="140"/>
      <c r="DQ102" s="125"/>
      <c r="DR102" s="140"/>
      <c r="DS102" s="125"/>
      <c r="DT102" s="140"/>
      <c r="DU102" s="125"/>
      <c r="DV102" s="140"/>
      <c r="DW102" s="125"/>
      <c r="DX102" s="140"/>
      <c r="DY102" s="1"/>
      <c r="DZ102" s="1"/>
      <c r="EA102" s="1"/>
      <c r="EB102" s="1"/>
      <c r="EC102" s="125"/>
      <c r="ED102" s="140"/>
      <c r="EE102" s="18"/>
      <c r="EF102" s="18"/>
      <c r="EG102" s="18"/>
      <c r="EH102" s="18"/>
      <c r="EI102" s="125"/>
      <c r="EJ102" s="140"/>
      <c r="EK102" s="18"/>
      <c r="EL102" s="18"/>
      <c r="EM102" s="125"/>
      <c r="EN102" s="140"/>
      <c r="EO102" s="18"/>
      <c r="EP102" s="18"/>
      <c r="EQ102" s="18"/>
    </row>
    <row r="103" spans="54:147" ht="12">
      <c r="BB103" s="130"/>
      <c r="BC103" s="141"/>
      <c r="BD103" s="130"/>
      <c r="BE103" s="141"/>
      <c r="BF103" s="130"/>
      <c r="BG103" s="141"/>
      <c r="BH103" s="130"/>
      <c r="BI103" s="141"/>
      <c r="BJ103" s="130"/>
      <c r="BK103" s="141"/>
      <c r="BL103" s="130"/>
      <c r="BM103" s="141"/>
      <c r="BN103" s="130"/>
      <c r="BO103" s="141"/>
      <c r="BP103" s="130"/>
      <c r="BQ103" s="141"/>
      <c r="BR103" s="130"/>
      <c r="BS103" s="141"/>
      <c r="BT103" s="130"/>
      <c r="BU103" s="141"/>
      <c r="BV103" s="130"/>
      <c r="BW103" s="141"/>
      <c r="BX103" s="130"/>
      <c r="BY103" s="141"/>
      <c r="BZ103" s="130"/>
      <c r="CA103" s="141"/>
      <c r="CB103" s="130"/>
      <c r="CC103" s="141"/>
      <c r="CH103" s="130"/>
      <c r="CI103" s="141"/>
      <c r="CN103" s="130"/>
      <c r="CO103" s="141"/>
      <c r="CR103" s="130"/>
      <c r="CS103" s="141"/>
      <c r="CT103" s="17"/>
      <c r="CU103" s="17"/>
      <c r="CV103" s="17"/>
      <c r="CW103" s="125"/>
      <c r="CX103" s="140"/>
      <c r="CY103" s="125"/>
      <c r="CZ103" s="140"/>
      <c r="DA103" s="125"/>
      <c r="DB103" s="140"/>
      <c r="DC103" s="125"/>
      <c r="DD103" s="140"/>
      <c r="DE103" s="125"/>
      <c r="DF103" s="140"/>
      <c r="DG103" s="125"/>
      <c r="DH103" s="140"/>
      <c r="DI103" s="125"/>
      <c r="DJ103" s="140"/>
      <c r="DK103" s="125"/>
      <c r="DL103" s="140"/>
      <c r="DM103" s="125"/>
      <c r="DN103" s="140"/>
      <c r="DO103" s="125"/>
      <c r="DP103" s="140"/>
      <c r="DQ103" s="125"/>
      <c r="DR103" s="140"/>
      <c r="DS103" s="125"/>
      <c r="DT103" s="140"/>
      <c r="DU103" s="125"/>
      <c r="DV103" s="140"/>
      <c r="DW103" s="125"/>
      <c r="DX103" s="140"/>
      <c r="DY103" s="1"/>
      <c r="DZ103" s="1"/>
      <c r="EA103" s="1"/>
      <c r="EB103" s="1"/>
      <c r="EC103" s="125"/>
      <c r="ED103" s="140"/>
      <c r="EE103" s="18"/>
      <c r="EF103" s="18"/>
      <c r="EG103" s="18"/>
      <c r="EH103" s="18"/>
      <c r="EI103" s="125"/>
      <c r="EJ103" s="140"/>
      <c r="EK103" s="18"/>
      <c r="EL103" s="18"/>
      <c r="EM103" s="125"/>
      <c r="EN103" s="140"/>
      <c r="EO103" s="18"/>
      <c r="EP103" s="18"/>
      <c r="EQ103" s="18"/>
    </row>
    <row r="104" spans="54:147" ht="12">
      <c r="BB104" s="130"/>
      <c r="BC104" s="141"/>
      <c r="BD104" s="130"/>
      <c r="BE104" s="141"/>
      <c r="BF104" s="130"/>
      <c r="BG104" s="141"/>
      <c r="BH104" s="130"/>
      <c r="BI104" s="141"/>
      <c r="BJ104" s="130"/>
      <c r="BK104" s="141"/>
      <c r="BL104" s="130"/>
      <c r="BM104" s="141"/>
      <c r="BN104" s="130"/>
      <c r="BO104" s="141"/>
      <c r="BP104" s="130"/>
      <c r="BQ104" s="141"/>
      <c r="BR104" s="130"/>
      <c r="BS104" s="141"/>
      <c r="BT104" s="130"/>
      <c r="BU104" s="141"/>
      <c r="BV104" s="130"/>
      <c r="BW104" s="141"/>
      <c r="BX104" s="130"/>
      <c r="BY104" s="141"/>
      <c r="BZ104" s="130"/>
      <c r="CA104" s="141"/>
      <c r="CB104" s="130"/>
      <c r="CC104" s="141"/>
      <c r="CH104" s="130"/>
      <c r="CI104" s="141"/>
      <c r="CN104" s="130"/>
      <c r="CO104" s="141"/>
      <c r="CR104" s="130"/>
      <c r="CS104" s="141"/>
      <c r="CT104" s="17"/>
      <c r="CU104" s="17"/>
      <c r="CV104" s="17"/>
      <c r="CW104" s="125"/>
      <c r="CX104" s="140"/>
      <c r="CY104" s="125"/>
      <c r="CZ104" s="140"/>
      <c r="DA104" s="125"/>
      <c r="DB104" s="140"/>
      <c r="DC104" s="125"/>
      <c r="DD104" s="140"/>
      <c r="DE104" s="125"/>
      <c r="DF104" s="140"/>
      <c r="DG104" s="125"/>
      <c r="DH104" s="140"/>
      <c r="DI104" s="125"/>
      <c r="DJ104" s="140"/>
      <c r="DK104" s="125"/>
      <c r="DL104" s="140"/>
      <c r="DM104" s="125"/>
      <c r="DN104" s="140"/>
      <c r="DO104" s="125"/>
      <c r="DP104" s="140"/>
      <c r="DQ104" s="125"/>
      <c r="DR104" s="140"/>
      <c r="DS104" s="125"/>
      <c r="DT104" s="140"/>
      <c r="DU104" s="125"/>
      <c r="DV104" s="140"/>
      <c r="DW104" s="125"/>
      <c r="DX104" s="140"/>
      <c r="DY104" s="1"/>
      <c r="DZ104" s="1"/>
      <c r="EA104" s="1"/>
      <c r="EB104" s="1"/>
      <c r="EC104" s="125"/>
      <c r="ED104" s="140"/>
      <c r="EE104" s="18"/>
      <c r="EF104" s="18"/>
      <c r="EG104" s="18"/>
      <c r="EH104" s="18"/>
      <c r="EI104" s="125"/>
      <c r="EJ104" s="140"/>
      <c r="EK104" s="18"/>
      <c r="EL104" s="18"/>
      <c r="EM104" s="125"/>
      <c r="EN104" s="140"/>
      <c r="EO104" s="18"/>
      <c r="EP104" s="18"/>
      <c r="EQ104" s="18"/>
    </row>
    <row r="105" spans="54:147" ht="12">
      <c r="BB105" s="130"/>
      <c r="BC105" s="141"/>
      <c r="BD105" s="130"/>
      <c r="BE105" s="141"/>
      <c r="BF105" s="130"/>
      <c r="BG105" s="141"/>
      <c r="BH105" s="130"/>
      <c r="BI105" s="141"/>
      <c r="BJ105" s="130"/>
      <c r="BK105" s="141"/>
      <c r="BL105" s="130"/>
      <c r="BM105" s="141"/>
      <c r="BN105" s="130"/>
      <c r="BO105" s="141"/>
      <c r="BP105" s="130"/>
      <c r="BQ105" s="141"/>
      <c r="BR105" s="130"/>
      <c r="BS105" s="141"/>
      <c r="BT105" s="130"/>
      <c r="BU105" s="141"/>
      <c r="BV105" s="130"/>
      <c r="BW105" s="141"/>
      <c r="BX105" s="130"/>
      <c r="BY105" s="141"/>
      <c r="BZ105" s="130"/>
      <c r="CA105" s="141"/>
      <c r="CB105" s="130"/>
      <c r="CC105" s="141"/>
      <c r="CH105" s="130"/>
      <c r="CI105" s="141"/>
      <c r="CN105" s="130"/>
      <c r="CO105" s="141"/>
      <c r="CR105" s="130"/>
      <c r="CS105" s="141"/>
      <c r="CT105" s="17"/>
      <c r="CU105" s="17"/>
      <c r="CV105" s="17"/>
      <c r="CW105" s="125"/>
      <c r="CX105" s="140"/>
      <c r="CY105" s="125"/>
      <c r="CZ105" s="140"/>
      <c r="DA105" s="125"/>
      <c r="DB105" s="140"/>
      <c r="DC105" s="125"/>
      <c r="DD105" s="140"/>
      <c r="DE105" s="125"/>
      <c r="DF105" s="140"/>
      <c r="DG105" s="125"/>
      <c r="DH105" s="140"/>
      <c r="DI105" s="125"/>
      <c r="DJ105" s="140"/>
      <c r="DK105" s="125"/>
      <c r="DL105" s="140"/>
      <c r="DM105" s="125"/>
      <c r="DN105" s="140"/>
      <c r="DO105" s="125"/>
      <c r="DP105" s="140"/>
      <c r="DQ105" s="125"/>
      <c r="DR105" s="140"/>
      <c r="DS105" s="125"/>
      <c r="DT105" s="140"/>
      <c r="DU105" s="125"/>
      <c r="DV105" s="140"/>
      <c r="DW105" s="125"/>
      <c r="DX105" s="140"/>
      <c r="DY105" s="1"/>
      <c r="DZ105" s="1"/>
      <c r="EA105" s="1"/>
      <c r="EB105" s="1"/>
      <c r="EC105" s="125"/>
      <c r="ED105" s="140"/>
      <c r="EE105" s="18"/>
      <c r="EF105" s="18"/>
      <c r="EG105" s="18"/>
      <c r="EH105" s="18"/>
      <c r="EI105" s="125"/>
      <c r="EJ105" s="140"/>
      <c r="EK105" s="18"/>
      <c r="EL105" s="18"/>
      <c r="EM105" s="125"/>
      <c r="EN105" s="140"/>
      <c r="EO105" s="18"/>
      <c r="EP105" s="18"/>
      <c r="EQ105" s="18"/>
    </row>
    <row r="106" spans="54:147" ht="12">
      <c r="BB106" s="130"/>
      <c r="BC106" s="141"/>
      <c r="BD106" s="130"/>
      <c r="BE106" s="141"/>
      <c r="BF106" s="130"/>
      <c r="BG106" s="141"/>
      <c r="BH106" s="130"/>
      <c r="BI106" s="141"/>
      <c r="BJ106" s="130"/>
      <c r="BK106" s="141"/>
      <c r="BL106" s="130"/>
      <c r="BM106" s="141"/>
      <c r="BN106" s="130"/>
      <c r="BO106" s="141"/>
      <c r="BP106" s="130"/>
      <c r="BQ106" s="141"/>
      <c r="BR106" s="130"/>
      <c r="BS106" s="141"/>
      <c r="BT106" s="130"/>
      <c r="BU106" s="141"/>
      <c r="BV106" s="130"/>
      <c r="BW106" s="141"/>
      <c r="BX106" s="130"/>
      <c r="BY106" s="141"/>
      <c r="BZ106" s="130"/>
      <c r="CA106" s="141"/>
      <c r="CB106" s="130"/>
      <c r="CC106" s="141"/>
      <c r="CH106" s="130"/>
      <c r="CI106" s="141"/>
      <c r="CN106" s="130"/>
      <c r="CO106" s="141"/>
      <c r="CR106" s="130"/>
      <c r="CS106" s="141"/>
      <c r="CT106" s="17"/>
      <c r="CU106" s="17"/>
      <c r="CV106" s="17"/>
      <c r="CW106" s="125"/>
      <c r="CX106" s="140"/>
      <c r="CY106" s="125"/>
      <c r="CZ106" s="140"/>
      <c r="DA106" s="125"/>
      <c r="DB106" s="140"/>
      <c r="DC106" s="125"/>
      <c r="DD106" s="140"/>
      <c r="DE106" s="125"/>
      <c r="DF106" s="140"/>
      <c r="DG106" s="125"/>
      <c r="DH106" s="140"/>
      <c r="DI106" s="125"/>
      <c r="DJ106" s="140"/>
      <c r="DK106" s="125"/>
      <c r="DL106" s="140"/>
      <c r="DM106" s="125"/>
      <c r="DN106" s="140"/>
      <c r="DO106" s="125"/>
      <c r="DP106" s="140"/>
      <c r="DQ106" s="125"/>
      <c r="DR106" s="140"/>
      <c r="DS106" s="125"/>
      <c r="DT106" s="140"/>
      <c r="DU106" s="125"/>
      <c r="DV106" s="140"/>
      <c r="DW106" s="125"/>
      <c r="DX106" s="140"/>
      <c r="DY106" s="1"/>
      <c r="DZ106" s="1"/>
      <c r="EA106" s="1"/>
      <c r="EB106" s="1"/>
      <c r="EC106" s="125"/>
      <c r="ED106" s="140"/>
      <c r="EE106" s="18"/>
      <c r="EF106" s="18"/>
      <c r="EG106" s="18"/>
      <c r="EH106" s="18"/>
      <c r="EI106" s="125"/>
      <c r="EJ106" s="140"/>
      <c r="EK106" s="18"/>
      <c r="EL106" s="18"/>
      <c r="EM106" s="125"/>
      <c r="EN106" s="140"/>
      <c r="EO106" s="18"/>
      <c r="EP106" s="18"/>
      <c r="EQ106" s="18"/>
    </row>
    <row r="107" spans="54:147" ht="12">
      <c r="BB107" s="130"/>
      <c r="BC107" s="141"/>
      <c r="BD107" s="130"/>
      <c r="BE107" s="141"/>
      <c r="BF107" s="130"/>
      <c r="BG107" s="141"/>
      <c r="BH107" s="130"/>
      <c r="BI107" s="141"/>
      <c r="BJ107" s="130"/>
      <c r="BK107" s="141"/>
      <c r="BL107" s="130"/>
      <c r="BM107" s="141"/>
      <c r="BN107" s="130"/>
      <c r="BO107" s="141"/>
      <c r="BP107" s="130"/>
      <c r="BQ107" s="141"/>
      <c r="BR107" s="130"/>
      <c r="BS107" s="141"/>
      <c r="BT107" s="130"/>
      <c r="BU107" s="141"/>
      <c r="BV107" s="130"/>
      <c r="BW107" s="141"/>
      <c r="BX107" s="130"/>
      <c r="BY107" s="141"/>
      <c r="BZ107" s="130"/>
      <c r="CA107" s="141"/>
      <c r="CB107" s="130"/>
      <c r="CC107" s="141"/>
      <c r="CH107" s="130"/>
      <c r="CI107" s="141"/>
      <c r="CN107" s="130"/>
      <c r="CO107" s="141"/>
      <c r="CR107" s="130"/>
      <c r="CS107" s="141"/>
      <c r="CT107" s="17"/>
      <c r="CU107" s="17"/>
      <c r="CV107" s="17"/>
      <c r="CW107" s="125"/>
      <c r="CX107" s="140"/>
      <c r="CY107" s="125"/>
      <c r="CZ107" s="140"/>
      <c r="DA107" s="125"/>
      <c r="DB107" s="140"/>
      <c r="DC107" s="125"/>
      <c r="DD107" s="140"/>
      <c r="DE107" s="125"/>
      <c r="DF107" s="140"/>
      <c r="DG107" s="125"/>
      <c r="DH107" s="140"/>
      <c r="DI107" s="125"/>
      <c r="DJ107" s="140"/>
      <c r="DK107" s="125"/>
      <c r="DL107" s="140"/>
      <c r="DM107" s="125"/>
      <c r="DN107" s="140"/>
      <c r="DO107" s="125"/>
      <c r="DP107" s="140"/>
      <c r="DQ107" s="125"/>
      <c r="DR107" s="140"/>
      <c r="DS107" s="125"/>
      <c r="DT107" s="140"/>
      <c r="DU107" s="125"/>
      <c r="DV107" s="140"/>
      <c r="DW107" s="125"/>
      <c r="DX107" s="140"/>
      <c r="DY107" s="1"/>
      <c r="DZ107" s="1"/>
      <c r="EA107" s="1"/>
      <c r="EB107" s="1"/>
      <c r="EC107" s="125"/>
      <c r="ED107" s="140"/>
      <c r="EE107" s="18"/>
      <c r="EF107" s="18"/>
      <c r="EG107" s="18"/>
      <c r="EH107" s="18"/>
      <c r="EI107" s="125"/>
      <c r="EJ107" s="140"/>
      <c r="EK107" s="18"/>
      <c r="EL107" s="18"/>
      <c r="EM107" s="125"/>
      <c r="EN107" s="140"/>
      <c r="EO107" s="18"/>
      <c r="EP107" s="18"/>
      <c r="EQ107" s="18"/>
    </row>
    <row r="108" spans="54:147" ht="12">
      <c r="BB108" s="130"/>
      <c r="BC108" s="141"/>
      <c r="BD108" s="130"/>
      <c r="BE108" s="141"/>
      <c r="BF108" s="130"/>
      <c r="BG108" s="141"/>
      <c r="BH108" s="130"/>
      <c r="BI108" s="141"/>
      <c r="BJ108" s="130"/>
      <c r="BK108" s="141"/>
      <c r="BL108" s="130"/>
      <c r="BM108" s="141"/>
      <c r="BN108" s="130"/>
      <c r="BO108" s="141"/>
      <c r="BP108" s="130"/>
      <c r="BQ108" s="141"/>
      <c r="BR108" s="130"/>
      <c r="BS108" s="141"/>
      <c r="BT108" s="130"/>
      <c r="BU108" s="141"/>
      <c r="BV108" s="130"/>
      <c r="BW108" s="141"/>
      <c r="BX108" s="130"/>
      <c r="BY108" s="141"/>
      <c r="BZ108" s="130"/>
      <c r="CA108" s="141"/>
      <c r="CB108" s="130"/>
      <c r="CC108" s="141"/>
      <c r="CH108" s="130"/>
      <c r="CI108" s="141"/>
      <c r="CN108" s="130"/>
      <c r="CO108" s="141"/>
      <c r="CR108" s="130"/>
      <c r="CS108" s="141"/>
      <c r="CT108" s="17"/>
      <c r="CU108" s="17"/>
      <c r="CV108" s="17"/>
      <c r="CW108" s="125"/>
      <c r="CX108" s="140"/>
      <c r="CY108" s="125"/>
      <c r="CZ108" s="140"/>
      <c r="DA108" s="125"/>
      <c r="DB108" s="140"/>
      <c r="DC108" s="125"/>
      <c r="DD108" s="140"/>
      <c r="DE108" s="125"/>
      <c r="DF108" s="140"/>
      <c r="DG108" s="125"/>
      <c r="DH108" s="140"/>
      <c r="DI108" s="125"/>
      <c r="DJ108" s="140"/>
      <c r="DK108" s="125"/>
      <c r="DL108" s="140"/>
      <c r="DM108" s="125"/>
      <c r="DN108" s="140"/>
      <c r="DO108" s="125"/>
      <c r="DP108" s="140"/>
      <c r="DQ108" s="125"/>
      <c r="DR108" s="140"/>
      <c r="DS108" s="125"/>
      <c r="DT108" s="140"/>
      <c r="DU108" s="125"/>
      <c r="DV108" s="140"/>
      <c r="DW108" s="125"/>
      <c r="DX108" s="140"/>
      <c r="DY108" s="1"/>
      <c r="DZ108" s="1"/>
      <c r="EA108" s="1"/>
      <c r="EB108" s="1"/>
      <c r="EC108" s="125"/>
      <c r="ED108" s="140"/>
      <c r="EE108" s="18"/>
      <c r="EF108" s="18"/>
      <c r="EG108" s="18"/>
      <c r="EH108" s="18"/>
      <c r="EI108" s="125"/>
      <c r="EJ108" s="140"/>
      <c r="EK108" s="18"/>
      <c r="EL108" s="18"/>
      <c r="EM108" s="125"/>
      <c r="EN108" s="140"/>
      <c r="EO108" s="18"/>
      <c r="EP108" s="18"/>
      <c r="EQ108" s="18"/>
    </row>
    <row r="109" spans="54:147" ht="12">
      <c r="BB109" s="130"/>
      <c r="BC109" s="141"/>
      <c r="BD109" s="130"/>
      <c r="BE109" s="141"/>
      <c r="BF109" s="130"/>
      <c r="BG109" s="141"/>
      <c r="BH109" s="130"/>
      <c r="BI109" s="141"/>
      <c r="BJ109" s="130"/>
      <c r="BK109" s="141"/>
      <c r="BL109" s="130"/>
      <c r="BM109" s="141"/>
      <c r="BN109" s="130"/>
      <c r="BO109" s="141"/>
      <c r="BP109" s="130"/>
      <c r="BQ109" s="141"/>
      <c r="BR109" s="130"/>
      <c r="BS109" s="141"/>
      <c r="BT109" s="130"/>
      <c r="BU109" s="141"/>
      <c r="BV109" s="130"/>
      <c r="BW109" s="141"/>
      <c r="BX109" s="130"/>
      <c r="BY109" s="141"/>
      <c r="BZ109" s="130"/>
      <c r="CA109" s="141"/>
      <c r="CB109" s="130"/>
      <c r="CC109" s="141"/>
      <c r="CH109" s="130"/>
      <c r="CI109" s="141"/>
      <c r="CN109" s="130"/>
      <c r="CO109" s="141"/>
      <c r="CR109" s="130"/>
      <c r="CS109" s="141"/>
      <c r="CT109" s="17"/>
      <c r="CU109" s="17"/>
      <c r="CV109" s="17"/>
      <c r="CW109" s="125"/>
      <c r="CX109" s="140"/>
      <c r="CY109" s="125"/>
      <c r="CZ109" s="140"/>
      <c r="DA109" s="125"/>
      <c r="DB109" s="140"/>
      <c r="DC109" s="125"/>
      <c r="DD109" s="140"/>
      <c r="DE109" s="125"/>
      <c r="DF109" s="140"/>
      <c r="DG109" s="125"/>
      <c r="DH109" s="140"/>
      <c r="DI109" s="125"/>
      <c r="DJ109" s="140"/>
      <c r="DK109" s="125"/>
      <c r="DL109" s="140"/>
      <c r="DM109" s="125"/>
      <c r="DN109" s="140"/>
      <c r="DO109" s="125"/>
      <c r="DP109" s="140"/>
      <c r="DQ109" s="125"/>
      <c r="DR109" s="140"/>
      <c r="DS109" s="125"/>
      <c r="DT109" s="140"/>
      <c r="DU109" s="125"/>
      <c r="DV109" s="140"/>
      <c r="DW109" s="125"/>
      <c r="DX109" s="140"/>
      <c r="DY109" s="1"/>
      <c r="DZ109" s="1"/>
      <c r="EA109" s="1"/>
      <c r="EB109" s="1"/>
      <c r="EC109" s="125"/>
      <c r="ED109" s="140"/>
      <c r="EE109" s="18"/>
      <c r="EF109" s="18"/>
      <c r="EG109" s="18"/>
      <c r="EH109" s="18"/>
      <c r="EI109" s="125"/>
      <c r="EJ109" s="140"/>
      <c r="EK109" s="18"/>
      <c r="EL109" s="18"/>
      <c r="EM109" s="125"/>
      <c r="EN109" s="140"/>
      <c r="EO109" s="18"/>
      <c r="EP109" s="18"/>
      <c r="EQ109" s="18"/>
    </row>
    <row r="110" spans="54:97" ht="12">
      <c r="BB110" s="130"/>
      <c r="BC110" s="141"/>
      <c r="BD110" s="130"/>
      <c r="BE110" s="141"/>
      <c r="BF110" s="130"/>
      <c r="BG110" s="141"/>
      <c r="BH110" s="130"/>
      <c r="BI110" s="141"/>
      <c r="BJ110" s="130"/>
      <c r="BK110" s="141"/>
      <c r="BL110" s="130"/>
      <c r="BM110" s="141"/>
      <c r="BN110" s="130"/>
      <c r="BO110" s="141"/>
      <c r="BP110" s="130"/>
      <c r="BQ110" s="141"/>
      <c r="BR110" s="130"/>
      <c r="BS110" s="141"/>
      <c r="BT110" s="130"/>
      <c r="BU110" s="141"/>
      <c r="BV110" s="130"/>
      <c r="BW110" s="141"/>
      <c r="BX110" s="130"/>
      <c r="BY110" s="141"/>
      <c r="BZ110" s="130"/>
      <c r="CA110" s="141"/>
      <c r="CB110" s="130"/>
      <c r="CC110" s="141"/>
      <c r="CH110" s="130"/>
      <c r="CI110" s="141"/>
      <c r="CN110" s="130"/>
      <c r="CO110" s="141"/>
      <c r="CR110" s="130"/>
      <c r="CS110" s="141"/>
    </row>
  </sheetData>
  <sheetProtection sheet="1" formatCells="0" formatColumns="0" formatRows="0" insertColumns="0"/>
  <mergeCells count="69">
    <mergeCell ref="AY54:CC54"/>
    <mergeCell ref="AY48:CC48"/>
    <mergeCell ref="AY49:CC49"/>
    <mergeCell ref="AY50:CC50"/>
    <mergeCell ref="AY51:CC51"/>
    <mergeCell ref="AY52:CC52"/>
    <mergeCell ref="AY53:CC53"/>
    <mergeCell ref="AY42:CC42"/>
    <mergeCell ref="AY43:CC43"/>
    <mergeCell ref="AY44:CC44"/>
    <mergeCell ref="AY45:CC45"/>
    <mergeCell ref="AY46:CC46"/>
    <mergeCell ref="AY47:CC47"/>
    <mergeCell ref="BV4:BW4"/>
    <mergeCell ref="AY37:CC37"/>
    <mergeCell ref="AY38:CC38"/>
    <mergeCell ref="AY39:CC39"/>
    <mergeCell ref="AY40:CC40"/>
    <mergeCell ref="AY41:CC41"/>
    <mergeCell ref="K3:AC3"/>
    <mergeCell ref="CT51:DX51"/>
    <mergeCell ref="CT52:DX52"/>
    <mergeCell ref="CT53:DX53"/>
    <mergeCell ref="CT44:DX44"/>
    <mergeCell ref="CT45:DX45"/>
    <mergeCell ref="CT46:DX46"/>
    <mergeCell ref="CT47:DX47"/>
    <mergeCell ref="CT48:DX48"/>
    <mergeCell ref="CT49:DX49"/>
    <mergeCell ref="D48:AX48"/>
    <mergeCell ref="CT41:DX41"/>
    <mergeCell ref="CT42:DX42"/>
    <mergeCell ref="CT43:DX43"/>
    <mergeCell ref="CT36:DX36"/>
    <mergeCell ref="CT37:DX37"/>
    <mergeCell ref="CT38:DX38"/>
    <mergeCell ref="CT39:DX39"/>
    <mergeCell ref="D36:AX36"/>
    <mergeCell ref="D46:AX46"/>
    <mergeCell ref="DQ4:DR4"/>
    <mergeCell ref="D44:AX44"/>
    <mergeCell ref="D37:AX37"/>
    <mergeCell ref="D38:AX38"/>
    <mergeCell ref="CT40:DX40"/>
    <mergeCell ref="D53:AX53"/>
    <mergeCell ref="D49:AX49"/>
    <mergeCell ref="D50:AX50"/>
    <mergeCell ref="D51:AX51"/>
    <mergeCell ref="D52:AX52"/>
    <mergeCell ref="D42:AX42"/>
    <mergeCell ref="D33:AX33"/>
    <mergeCell ref="D34:AX34"/>
    <mergeCell ref="D35:AX35"/>
    <mergeCell ref="C1:E1"/>
    <mergeCell ref="C4:AQ4"/>
    <mergeCell ref="D25:AX25"/>
    <mergeCell ref="D32:AX32"/>
    <mergeCell ref="D31:AX31"/>
    <mergeCell ref="D30:AX30"/>
    <mergeCell ref="D43:AX43"/>
    <mergeCell ref="CT50:DX50"/>
    <mergeCell ref="D23:AW23"/>
    <mergeCell ref="D24:AW24"/>
    <mergeCell ref="D26:AW26"/>
    <mergeCell ref="D47:AX47"/>
    <mergeCell ref="D39:AX39"/>
    <mergeCell ref="D40:AX40"/>
    <mergeCell ref="D45:AX45"/>
    <mergeCell ref="D41:AX41"/>
  </mergeCells>
  <conditionalFormatting sqref="BD9:CR32">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B1:CS44"/>
  <sheetViews>
    <sheetView showGridLines="0" zoomScale="80" zoomScaleNormal="80" zoomScalePageLayoutView="60" workbookViewId="0" topLeftCell="C1">
      <selection activeCell="F9" sqref="F9"/>
    </sheetView>
  </sheetViews>
  <sheetFormatPr defaultColWidth="8.8515625" defaultRowHeight="12.75"/>
  <cols>
    <col min="1" max="1" width="6.421875" style="765" hidden="1" customWidth="1"/>
    <col min="2" max="2" width="7.8515625" style="765" hidden="1" customWidth="1"/>
    <col min="3" max="3" width="9.421875" style="0" customWidth="1"/>
    <col min="4" max="4" width="32.8515625" style="0" customWidth="1"/>
    <col min="5" max="5" width="6.140625" style="0" customWidth="1"/>
    <col min="6" max="6" width="7.421875" style="130" customWidth="1"/>
    <col min="7" max="7" width="1.421875" style="141" customWidth="1"/>
    <col min="8" max="8" width="6.8515625" style="130" customWidth="1"/>
    <col min="9" max="9" width="1.421875" style="141" customWidth="1"/>
    <col min="10" max="10" width="6.8515625" style="130" customWidth="1"/>
    <col min="11" max="11" width="1.421875" style="141" customWidth="1"/>
    <col min="12" max="12" width="6.8515625" style="130" customWidth="1"/>
    <col min="13" max="13" width="1.421875" style="141" customWidth="1"/>
    <col min="14" max="14" width="6.8515625" style="130" customWidth="1"/>
    <col min="15" max="15" width="1.421875" style="141" customWidth="1"/>
    <col min="16" max="16" width="6.8515625" style="130" customWidth="1"/>
    <col min="17" max="17" width="1.421875" style="141" customWidth="1"/>
    <col min="18" max="18" width="6.8515625" style="130" customWidth="1"/>
    <col min="19" max="19" width="1.421875" style="141" customWidth="1"/>
    <col min="20" max="20" width="6.8515625" style="130" customWidth="1"/>
    <col min="21" max="21" width="1.421875" style="522" customWidth="1"/>
    <col min="22" max="22" width="6.8515625" style="130" customWidth="1"/>
    <col min="23" max="23" width="1.421875" style="522" customWidth="1"/>
    <col min="24" max="24" width="6.8515625" style="130" customWidth="1"/>
    <col min="25" max="25" width="1.421875" style="522" customWidth="1"/>
    <col min="26" max="26" width="6.8515625" style="130" customWidth="1"/>
    <col min="27" max="27" width="1.421875" style="522" customWidth="1"/>
    <col min="28" max="28" width="6.8515625" style="130" customWidth="1"/>
    <col min="29" max="29" width="1.421875" style="522" customWidth="1"/>
    <col min="30" max="30" width="6.8515625" style="141" customWidth="1"/>
    <col min="31" max="31" width="1.421875" style="522" customWidth="1"/>
    <col min="32" max="32" width="6.8515625" style="141" customWidth="1"/>
    <col min="33" max="33" width="1.421875" style="522" customWidth="1"/>
    <col min="34" max="34" width="6.8515625" style="130" customWidth="1"/>
    <col min="35" max="35" width="1.421875" style="522" customWidth="1"/>
    <col min="36" max="36" width="6.8515625" style="130" customWidth="1"/>
    <col min="37" max="37" width="1.421875" style="522" customWidth="1"/>
    <col min="38" max="38" width="6.8515625" style="141" customWidth="1"/>
    <col min="39" max="39" width="1.421875" style="522" customWidth="1"/>
    <col min="40" max="40" width="6.8515625" style="141" customWidth="1"/>
    <col min="41" max="41" width="1.421875" style="522" customWidth="1"/>
    <col min="42" max="42" width="6.8515625" style="130" customWidth="1"/>
    <col min="43" max="43" width="1.421875" style="522" customWidth="1"/>
    <col min="44" max="44" width="6.8515625" style="130" customWidth="1"/>
    <col min="45" max="45" width="1.421875" style="522" customWidth="1"/>
    <col min="46" max="46" width="6.8515625" style="130" customWidth="1"/>
    <col min="47" max="47" width="1.421875" style="522" customWidth="1"/>
    <col min="48" max="48" width="6.8515625" style="130" customWidth="1"/>
    <col min="49" max="49" width="1.421875" style="522" customWidth="1"/>
    <col min="50" max="50" width="2.8515625" style="0" customWidth="1"/>
    <col min="51" max="51" width="6.421875" style="260" customWidth="1"/>
    <col min="52" max="52" width="32.8515625" style="260" customWidth="1"/>
    <col min="53" max="53" width="7.57421875" style="260" customWidth="1"/>
    <col min="54" max="54" width="5.8515625" style="260" customWidth="1"/>
    <col min="55" max="55" width="1.57421875" style="260" customWidth="1"/>
    <col min="56" max="56" width="5.8515625" style="260" customWidth="1"/>
    <col min="57" max="57" width="1.57421875" style="260" customWidth="1"/>
    <col min="58" max="58" width="5.8515625" style="260" customWidth="1"/>
    <col min="59" max="59" width="1.57421875" style="260" customWidth="1"/>
    <col min="60" max="60" width="5.8515625" style="260" customWidth="1"/>
    <col min="61" max="61" width="1.57421875" style="260" customWidth="1"/>
    <col min="62" max="62" width="5.8515625" style="260" customWidth="1"/>
    <col min="63" max="63" width="1.57421875" style="260" customWidth="1"/>
    <col min="64" max="64" width="5.8515625" style="260" customWidth="1"/>
    <col min="65" max="65" width="1.57421875" style="260" customWidth="1"/>
    <col min="66" max="66" width="5.8515625" style="260" customWidth="1"/>
    <col min="67" max="67" width="1.57421875" style="260" customWidth="1"/>
    <col min="68" max="68" width="5.8515625" style="260" customWidth="1"/>
    <col min="69" max="69" width="1.57421875" style="260" customWidth="1"/>
    <col min="70" max="70" width="5.8515625" style="260" customWidth="1"/>
    <col min="71" max="71" width="1.57421875" style="260" customWidth="1"/>
    <col min="72" max="72" width="5.8515625" style="260" customWidth="1"/>
    <col min="73" max="73" width="1.57421875" style="260" customWidth="1"/>
    <col min="74" max="74" width="5.8515625" style="260" customWidth="1"/>
    <col min="75" max="75" width="1.57421875" style="260" customWidth="1"/>
    <col min="76" max="76" width="5.8515625" style="260" customWidth="1"/>
    <col min="77" max="77" width="1.57421875" style="260" customWidth="1"/>
    <col min="78" max="78" width="5.8515625" style="260" customWidth="1"/>
    <col min="79" max="79" width="1.57421875" style="260" customWidth="1"/>
    <col min="80" max="80" width="5.8515625" style="260" customWidth="1"/>
    <col min="81" max="81" width="1.57421875" style="260" customWidth="1"/>
    <col min="82" max="82" width="5.8515625" style="260" customWidth="1"/>
    <col min="83" max="83" width="1.57421875" style="260" customWidth="1"/>
    <col min="84" max="84" width="5.8515625" style="260" customWidth="1"/>
    <col min="85" max="85" width="1.57421875" style="260" customWidth="1"/>
    <col min="86" max="86" width="5.8515625" style="260" customWidth="1"/>
    <col min="87" max="87" width="1.57421875" style="260" customWidth="1"/>
    <col min="88" max="88" width="5.8515625" style="260" customWidth="1"/>
    <col min="89" max="89" width="1.57421875" style="260" customWidth="1"/>
    <col min="90" max="90" width="5.8515625" style="260" customWidth="1"/>
    <col min="91" max="91" width="1.57421875" style="260" customWidth="1"/>
    <col min="92" max="92" width="5.8515625" style="260" customWidth="1"/>
    <col min="93" max="93" width="1.57421875" style="260" customWidth="1"/>
    <col min="94" max="94" width="5.8515625" style="260" customWidth="1"/>
    <col min="95" max="95" width="1.57421875" style="260" customWidth="1"/>
    <col min="96" max="96" width="5.8515625" style="260" customWidth="1"/>
    <col min="97" max="97" width="1.57421875" style="260" customWidth="1"/>
  </cols>
  <sheetData>
    <row r="1" spans="2:84" ht="18">
      <c r="B1" s="765">
        <v>1</v>
      </c>
      <c r="C1" s="1110" t="s">
        <v>311</v>
      </c>
      <c r="D1" s="1110"/>
      <c r="E1" s="1110"/>
      <c r="F1" s="693"/>
      <c r="G1" s="694"/>
      <c r="H1" s="695"/>
      <c r="I1" s="694"/>
      <c r="J1" s="695"/>
      <c r="K1" s="694"/>
      <c r="L1" s="695"/>
      <c r="M1" s="694"/>
      <c r="N1" s="695"/>
      <c r="O1" s="694"/>
      <c r="P1" s="695"/>
      <c r="Q1" s="694"/>
      <c r="R1" s="695"/>
      <c r="S1" s="694"/>
      <c r="T1" s="695"/>
      <c r="U1" s="696"/>
      <c r="V1" s="695"/>
      <c r="W1" s="696"/>
      <c r="X1" s="695"/>
      <c r="Y1" s="696"/>
      <c r="Z1" s="697"/>
      <c r="AA1" s="698"/>
      <c r="AB1" s="697"/>
      <c r="AC1" s="698"/>
      <c r="AD1" s="699"/>
      <c r="AE1" s="698"/>
      <c r="AF1" s="699"/>
      <c r="AG1" s="698"/>
      <c r="AH1" s="697"/>
      <c r="AI1" s="700"/>
      <c r="AJ1" s="697"/>
      <c r="AK1" s="700"/>
      <c r="AL1" s="697"/>
      <c r="AM1" s="698"/>
      <c r="AN1" s="697"/>
      <c r="AO1" s="698"/>
      <c r="AP1" s="697"/>
      <c r="AQ1" s="698"/>
      <c r="AR1" s="697"/>
      <c r="AS1" s="698"/>
      <c r="AT1" s="697"/>
      <c r="AU1" s="698"/>
      <c r="AV1" s="697"/>
      <c r="AW1" s="698"/>
      <c r="AY1" s="846" t="s">
        <v>70</v>
      </c>
      <c r="BA1" s="1060"/>
      <c r="BB1" s="1060"/>
      <c r="BC1" s="1060"/>
      <c r="BD1" s="1060"/>
      <c r="BE1" s="1060"/>
      <c r="BF1" s="1060"/>
      <c r="BG1" s="1060"/>
      <c r="BH1" s="1060"/>
      <c r="BI1" s="1060"/>
      <c r="BJ1" s="1060"/>
      <c r="BK1" s="1060"/>
      <c r="BL1" s="1060"/>
      <c r="BM1" s="1060"/>
      <c r="BN1" s="1060"/>
      <c r="BO1" s="1060"/>
      <c r="BP1" s="1060"/>
      <c r="BQ1" s="1060"/>
      <c r="BR1" s="1060"/>
      <c r="BS1" s="1060"/>
      <c r="BT1" s="1060"/>
      <c r="BU1" s="1060"/>
      <c r="BV1" s="1060"/>
      <c r="BW1" s="1060"/>
      <c r="BX1" s="1060"/>
      <c r="BY1" s="1060"/>
      <c r="BZ1" s="1060"/>
      <c r="CA1" s="1060"/>
      <c r="CB1" s="1060"/>
      <c r="CC1" s="1060"/>
      <c r="CD1" s="1060"/>
      <c r="CE1" s="1060"/>
      <c r="CF1" s="1060"/>
    </row>
    <row r="2" spans="3:51" ht="12.75">
      <c r="C2" s="701"/>
      <c r="D2" s="701"/>
      <c r="E2" s="702"/>
      <c r="F2" s="703"/>
      <c r="G2" s="704"/>
      <c r="H2" s="705"/>
      <c r="I2" s="704"/>
      <c r="J2" s="705"/>
      <c r="K2" s="704"/>
      <c r="L2" s="705"/>
      <c r="M2" s="704"/>
      <c r="N2" s="705"/>
      <c r="O2" s="704"/>
      <c r="P2" s="705"/>
      <c r="Q2" s="704"/>
      <c r="R2" s="705"/>
      <c r="S2" s="704"/>
      <c r="T2" s="705"/>
      <c r="U2" s="706"/>
      <c r="V2" s="705"/>
      <c r="W2" s="706"/>
      <c r="X2" s="705"/>
      <c r="Y2" s="706"/>
      <c r="Z2" s="707"/>
      <c r="AA2" s="708"/>
      <c r="AB2" s="707"/>
      <c r="AC2" s="708"/>
      <c r="AD2" s="709"/>
      <c r="AE2" s="708"/>
      <c r="AF2" s="709"/>
      <c r="AG2" s="708"/>
      <c r="AH2" s="707"/>
      <c r="AI2" s="710"/>
      <c r="AJ2" s="707"/>
      <c r="AK2" s="710"/>
      <c r="AL2" s="707"/>
      <c r="AM2" s="708"/>
      <c r="AN2" s="707"/>
      <c r="AO2" s="708"/>
      <c r="AP2" s="707"/>
      <c r="AQ2" s="708"/>
      <c r="AR2" s="707"/>
      <c r="AS2" s="708"/>
      <c r="AT2" s="707"/>
      <c r="AU2" s="708"/>
      <c r="AV2" s="707"/>
      <c r="AW2" s="708"/>
      <c r="AY2" s="408"/>
    </row>
    <row r="3" spans="2:97" ht="15">
      <c r="B3" s="765">
        <v>854</v>
      </c>
      <c r="C3" s="711" t="s">
        <v>240</v>
      </c>
      <c r="D3" s="712" t="s">
        <v>412</v>
      </c>
      <c r="E3" s="713"/>
      <c r="F3" s="714"/>
      <c r="G3" s="715"/>
      <c r="H3" s="711" t="s">
        <v>241</v>
      </c>
      <c r="I3" s="716"/>
      <c r="J3" s="717"/>
      <c r="K3" s="1051"/>
      <c r="L3" s="1116"/>
      <c r="M3" s="1116"/>
      <c r="N3" s="1116"/>
      <c r="O3" s="1116"/>
      <c r="P3" s="1116"/>
      <c r="Q3" s="1116"/>
      <c r="R3" s="1116"/>
      <c r="S3" s="1116"/>
      <c r="T3" s="1116"/>
      <c r="U3" s="1116"/>
      <c r="V3" s="1116"/>
      <c r="W3" s="1116"/>
      <c r="X3" s="1116"/>
      <c r="Y3" s="1116"/>
      <c r="Z3" s="1116"/>
      <c r="AA3" s="1116"/>
      <c r="AB3" s="1116"/>
      <c r="AC3" s="1116"/>
      <c r="AD3" s="1116"/>
      <c r="AE3" s="1116"/>
      <c r="AF3" s="1116"/>
      <c r="AG3" s="1116"/>
      <c r="AH3" s="1116"/>
      <c r="AI3" s="1116"/>
      <c r="AY3" s="408"/>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274"/>
      <c r="CF3" s="274"/>
      <c r="CG3" s="274"/>
      <c r="CH3" s="329"/>
      <c r="CI3" s="329"/>
      <c r="CJ3" s="329"/>
      <c r="CK3" s="274"/>
      <c r="CL3" s="274"/>
      <c r="CM3" s="274"/>
      <c r="CN3" s="274"/>
      <c r="CO3" s="274"/>
      <c r="CP3" s="274"/>
      <c r="CQ3" s="274"/>
      <c r="CR3" s="274"/>
      <c r="CS3" s="274"/>
    </row>
    <row r="4" spans="3:97" ht="7.5" customHeight="1">
      <c r="C4" s="1111"/>
      <c r="D4" s="1111"/>
      <c r="E4" s="1111"/>
      <c r="F4" s="1112"/>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1"/>
      <c r="AO4" s="1111"/>
      <c r="AP4" s="718"/>
      <c r="AQ4" s="718"/>
      <c r="AR4" s="718"/>
      <c r="AS4" s="718"/>
      <c r="AT4" s="718"/>
      <c r="AU4" s="718"/>
      <c r="AV4" s="718"/>
      <c r="AW4" s="718"/>
      <c r="AY4" s="328"/>
      <c r="AZ4" s="847"/>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274"/>
      <c r="CF4" s="274"/>
      <c r="CG4" s="274"/>
      <c r="CH4" s="329"/>
      <c r="CI4" s="329"/>
      <c r="CJ4" s="329"/>
      <c r="CK4" s="274"/>
      <c r="CL4" s="274"/>
      <c r="CM4" s="274"/>
      <c r="CN4" s="274"/>
      <c r="CO4" s="274"/>
      <c r="CP4" s="274"/>
      <c r="CQ4" s="274"/>
      <c r="CR4" s="274"/>
      <c r="CS4" s="274"/>
    </row>
    <row r="5" spans="3:97" ht="6" customHeight="1">
      <c r="C5" s="719"/>
      <c r="D5" s="719"/>
      <c r="E5" s="719"/>
      <c r="F5" s="720"/>
      <c r="G5" s="704"/>
      <c r="H5" s="721"/>
      <c r="I5" s="704"/>
      <c r="J5" s="721"/>
      <c r="K5" s="704"/>
      <c r="L5" s="721"/>
      <c r="M5" s="704"/>
      <c r="N5" s="721"/>
      <c r="O5" s="704"/>
      <c r="P5" s="721"/>
      <c r="Q5" s="704"/>
      <c r="R5" s="721"/>
      <c r="S5" s="704"/>
      <c r="T5" s="721"/>
      <c r="U5" s="706"/>
      <c r="V5" s="721"/>
      <c r="W5" s="706"/>
      <c r="X5" s="721"/>
      <c r="Y5" s="706"/>
      <c r="Z5" s="721"/>
      <c r="AA5" s="706"/>
      <c r="AB5" s="721"/>
      <c r="AC5" s="706"/>
      <c r="AD5" s="704"/>
      <c r="AE5" s="706"/>
      <c r="AF5" s="704"/>
      <c r="AG5" s="706"/>
      <c r="AH5" s="721"/>
      <c r="AI5" s="722"/>
      <c r="AJ5" s="721"/>
      <c r="AK5" s="722"/>
      <c r="AL5" s="721"/>
      <c r="AM5" s="706"/>
      <c r="AN5" s="721"/>
      <c r="AO5" s="706"/>
      <c r="AP5" s="721"/>
      <c r="AQ5" s="706"/>
      <c r="AR5" s="721"/>
      <c r="AS5" s="706"/>
      <c r="AT5" s="721"/>
      <c r="AU5" s="706"/>
      <c r="AV5" s="721"/>
      <c r="AW5" s="706"/>
      <c r="AY5" s="329"/>
      <c r="AZ5" s="329"/>
      <c r="BA5" s="848"/>
      <c r="BB5" s="849"/>
      <c r="BC5" s="329"/>
      <c r="BD5" s="1061"/>
      <c r="BE5" s="1061"/>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850"/>
      <c r="CF5" s="850"/>
      <c r="CG5" s="274"/>
      <c r="CH5" s="329"/>
      <c r="CI5" s="329"/>
      <c r="CJ5" s="329"/>
      <c r="CK5" s="850"/>
      <c r="CL5" s="850"/>
      <c r="CM5" s="274"/>
      <c r="CN5" s="850"/>
      <c r="CO5" s="274"/>
      <c r="CP5" s="850"/>
      <c r="CQ5" s="274"/>
      <c r="CR5" s="850"/>
      <c r="CS5" s="274"/>
    </row>
    <row r="6" spans="2:96" ht="15.75">
      <c r="B6" s="776">
        <v>170</v>
      </c>
      <c r="C6" s="723" t="s">
        <v>317</v>
      </c>
      <c r="D6" s="723"/>
      <c r="E6" s="724"/>
      <c r="F6" s="725"/>
      <c r="G6" s="726"/>
      <c r="H6" s="727"/>
      <c r="I6" s="726"/>
      <c r="J6" s="727"/>
      <c r="K6" s="726"/>
      <c r="L6" s="727"/>
      <c r="M6" s="726"/>
      <c r="N6" s="727"/>
      <c r="O6" s="726"/>
      <c r="P6" s="727"/>
      <c r="Q6" s="726"/>
      <c r="R6" s="727"/>
      <c r="S6" s="728"/>
      <c r="T6" s="729"/>
      <c r="U6" s="730"/>
      <c r="V6" s="729"/>
      <c r="W6" s="730"/>
      <c r="X6" s="729"/>
      <c r="Y6" s="730"/>
      <c r="Z6" s="729"/>
      <c r="AA6" s="730"/>
      <c r="AB6" s="729"/>
      <c r="AC6" s="730"/>
      <c r="AD6" s="728"/>
      <c r="AE6" s="730"/>
      <c r="AF6" s="728"/>
      <c r="AG6" s="730"/>
      <c r="AH6" s="729"/>
      <c r="AI6" s="731"/>
      <c r="AJ6" s="729"/>
      <c r="AK6" s="731"/>
      <c r="AL6" s="729"/>
      <c r="AM6" s="730"/>
      <c r="AN6" s="729"/>
      <c r="AO6" s="730"/>
      <c r="AP6" s="729"/>
      <c r="AQ6" s="730"/>
      <c r="AR6" s="729"/>
      <c r="AS6" s="730"/>
      <c r="AT6" s="729"/>
      <c r="AU6" s="730"/>
      <c r="AV6" s="729"/>
      <c r="AW6" s="730"/>
      <c r="AY6" s="328"/>
      <c r="AZ6" s="328"/>
      <c r="BA6" s="328"/>
      <c r="BB6" s="342"/>
      <c r="BC6" s="851"/>
      <c r="BD6" s="852"/>
      <c r="BE6" s="853"/>
      <c r="BF6" s="853"/>
      <c r="BG6" s="854"/>
      <c r="BH6" s="854"/>
      <c r="BI6" s="852"/>
      <c r="BJ6" s="852"/>
      <c r="BK6" s="853"/>
      <c r="BL6" s="854"/>
      <c r="BM6" s="854"/>
      <c r="BN6" s="854"/>
      <c r="BO6" s="854"/>
      <c r="BP6" s="854"/>
      <c r="BQ6" s="854"/>
      <c r="BR6" s="854"/>
      <c r="BS6" s="854"/>
      <c r="BT6" s="854"/>
      <c r="BU6" s="854"/>
      <c r="BV6" s="854"/>
      <c r="BW6" s="854"/>
      <c r="BX6" s="854"/>
      <c r="BY6" s="854"/>
      <c r="BZ6" s="854"/>
      <c r="CA6" s="854"/>
      <c r="CB6" s="854"/>
      <c r="CC6" s="854"/>
      <c r="CD6" s="854"/>
      <c r="CE6" s="845"/>
      <c r="CF6" s="845"/>
      <c r="CH6" s="854"/>
      <c r="CI6" s="854"/>
      <c r="CJ6" s="854"/>
      <c r="CK6" s="845"/>
      <c r="CL6" s="845"/>
      <c r="CN6" s="845"/>
      <c r="CP6" s="845"/>
      <c r="CR6" s="845"/>
    </row>
    <row r="7" spans="2:82" ht="18">
      <c r="B7" s="776"/>
      <c r="C7" s="701"/>
      <c r="D7" s="701"/>
      <c r="E7" s="701"/>
      <c r="F7" s="671" t="s">
        <v>239</v>
      </c>
      <c r="G7" s="732"/>
      <c r="H7" s="733"/>
      <c r="I7" s="732"/>
      <c r="J7" s="733"/>
      <c r="K7" s="732"/>
      <c r="L7" s="733"/>
      <c r="M7" s="732"/>
      <c r="N7" s="733"/>
      <c r="O7" s="732"/>
      <c r="P7" s="733"/>
      <c r="Q7" s="732"/>
      <c r="R7" s="707"/>
      <c r="S7" s="734"/>
      <c r="U7" s="735"/>
      <c r="V7" s="736"/>
      <c r="W7" s="735"/>
      <c r="X7" s="737"/>
      <c r="Y7" s="735"/>
      <c r="Z7" s="738"/>
      <c r="AA7" s="735"/>
      <c r="AB7" s="707"/>
      <c r="AC7" s="734"/>
      <c r="AD7" s="739"/>
      <c r="AF7" s="740"/>
      <c r="AG7" s="734"/>
      <c r="AH7" s="741"/>
      <c r="AI7" s="742"/>
      <c r="AJ7" s="741"/>
      <c r="AL7" s="741"/>
      <c r="AM7" s="743"/>
      <c r="AN7" s="744"/>
      <c r="AO7" s="708"/>
      <c r="AP7" s="741"/>
      <c r="AQ7" s="745"/>
      <c r="AR7" s="741"/>
      <c r="AS7" s="745"/>
      <c r="AT7" s="741"/>
      <c r="AU7" s="745"/>
      <c r="AV7" s="741"/>
      <c r="AW7" s="745"/>
      <c r="AY7" s="1062" t="s">
        <v>91</v>
      </c>
      <c r="AZ7" s="1063"/>
      <c r="BA7" s="1063"/>
      <c r="BB7" s="1063"/>
      <c r="BC7" s="1063"/>
      <c r="BD7" s="1063"/>
      <c r="BE7" s="1063"/>
      <c r="BF7" s="1063"/>
      <c r="BG7" s="1063"/>
      <c r="BH7" s="1063"/>
      <c r="BI7" s="1063"/>
      <c r="BJ7" s="1063"/>
      <c r="BK7" s="1063"/>
      <c r="BL7" s="1063"/>
      <c r="BM7" s="1063"/>
      <c r="BN7" s="1063"/>
      <c r="BO7" s="1063"/>
      <c r="BP7" s="1063"/>
      <c r="BQ7" s="1063"/>
      <c r="BR7" s="1063"/>
      <c r="BS7" s="1063"/>
      <c r="BT7" s="1063"/>
      <c r="BU7" s="1063"/>
      <c r="BV7" s="1063"/>
      <c r="BW7" s="1063"/>
      <c r="BX7" s="1063"/>
      <c r="BY7" s="1063"/>
      <c r="BZ7" s="1063"/>
      <c r="CA7" s="1063"/>
      <c r="CB7" s="1063"/>
      <c r="CC7" s="1063"/>
      <c r="CD7" s="1063"/>
    </row>
    <row r="8" spans="2:97" ht="12.75">
      <c r="B8" s="776">
        <v>2</v>
      </c>
      <c r="C8" s="844" t="s">
        <v>236</v>
      </c>
      <c r="D8" s="844" t="s">
        <v>237</v>
      </c>
      <c r="E8" s="844" t="s">
        <v>238</v>
      </c>
      <c r="F8" s="844">
        <v>2000</v>
      </c>
      <c r="G8" s="844"/>
      <c r="H8" s="844">
        <v>2001</v>
      </c>
      <c r="I8" s="844"/>
      <c r="J8" s="844">
        <v>2002</v>
      </c>
      <c r="K8" s="844"/>
      <c r="L8" s="844">
        <v>2003</v>
      </c>
      <c r="M8" s="844"/>
      <c r="N8" s="844">
        <v>2004</v>
      </c>
      <c r="O8" s="844"/>
      <c r="P8" s="844">
        <v>2005</v>
      </c>
      <c r="Q8" s="844"/>
      <c r="R8" s="844">
        <v>2006</v>
      </c>
      <c r="S8" s="844"/>
      <c r="T8" s="844">
        <v>2007</v>
      </c>
      <c r="U8" s="844"/>
      <c r="V8" s="844">
        <v>2008</v>
      </c>
      <c r="W8" s="844"/>
      <c r="X8" s="844">
        <v>2009</v>
      </c>
      <c r="Y8" s="844"/>
      <c r="Z8" s="844">
        <v>2010</v>
      </c>
      <c r="AA8" s="844"/>
      <c r="AB8" s="844">
        <v>2011</v>
      </c>
      <c r="AC8" s="844"/>
      <c r="AD8" s="844">
        <v>2012</v>
      </c>
      <c r="AE8" s="844"/>
      <c r="AF8" s="844">
        <v>2013</v>
      </c>
      <c r="AG8" s="844"/>
      <c r="AH8" s="844">
        <v>2014</v>
      </c>
      <c r="AI8" s="844"/>
      <c r="AJ8" s="844">
        <v>2015</v>
      </c>
      <c r="AK8" s="844"/>
      <c r="AL8" s="844">
        <v>2016</v>
      </c>
      <c r="AM8" s="844"/>
      <c r="AN8" s="844">
        <v>2017</v>
      </c>
      <c r="AO8" s="844"/>
      <c r="AP8" s="844">
        <v>2018</v>
      </c>
      <c r="AQ8" s="844"/>
      <c r="AR8" s="844">
        <v>2019</v>
      </c>
      <c r="AS8" s="844"/>
      <c r="AT8" s="844">
        <v>2020</v>
      </c>
      <c r="AU8" s="844"/>
      <c r="AV8" s="844">
        <v>2021</v>
      </c>
      <c r="AW8" s="844"/>
      <c r="AY8" s="70" t="s">
        <v>24</v>
      </c>
      <c r="AZ8" s="70" t="s">
        <v>25</v>
      </c>
      <c r="BA8" s="70" t="s">
        <v>26</v>
      </c>
      <c r="BB8" s="843">
        <v>2000</v>
      </c>
      <c r="BC8" s="843"/>
      <c r="BD8" s="843">
        <v>2001</v>
      </c>
      <c r="BE8" s="843"/>
      <c r="BF8" s="843">
        <v>2002</v>
      </c>
      <c r="BG8" s="843"/>
      <c r="BH8" s="843">
        <v>2003</v>
      </c>
      <c r="BI8" s="843"/>
      <c r="BJ8" s="843">
        <v>2004</v>
      </c>
      <c r="BK8" s="843"/>
      <c r="BL8" s="843">
        <v>2005</v>
      </c>
      <c r="BM8" s="843"/>
      <c r="BN8" s="843">
        <v>2006</v>
      </c>
      <c r="BO8" s="843"/>
      <c r="BP8" s="843">
        <v>2007</v>
      </c>
      <c r="BQ8" s="843"/>
      <c r="BR8" s="843">
        <v>2008</v>
      </c>
      <c r="BS8" s="843"/>
      <c r="BT8" s="843">
        <v>2009</v>
      </c>
      <c r="BU8" s="843"/>
      <c r="BV8" s="843">
        <v>2010</v>
      </c>
      <c r="BW8" s="843"/>
      <c r="BX8" s="843">
        <v>2011</v>
      </c>
      <c r="BY8" s="843"/>
      <c r="BZ8" s="843">
        <v>2012</v>
      </c>
      <c r="CA8" s="843"/>
      <c r="CB8" s="843">
        <v>2013</v>
      </c>
      <c r="CC8" s="843"/>
      <c r="CD8" s="843">
        <v>2014</v>
      </c>
      <c r="CE8" s="843"/>
      <c r="CF8" s="843">
        <v>2015</v>
      </c>
      <c r="CG8" s="843"/>
      <c r="CH8" s="843">
        <v>2016</v>
      </c>
      <c r="CI8" s="843"/>
      <c r="CJ8" s="843">
        <v>2017</v>
      </c>
      <c r="CK8" s="843"/>
      <c r="CL8" s="843">
        <v>2018</v>
      </c>
      <c r="CM8" s="843"/>
      <c r="CN8" s="843">
        <v>2019</v>
      </c>
      <c r="CO8" s="843"/>
      <c r="CP8" s="843">
        <v>2020</v>
      </c>
      <c r="CQ8" s="843"/>
      <c r="CR8" s="843">
        <v>2021</v>
      </c>
      <c r="CS8" s="843"/>
    </row>
    <row r="9" spans="2:97" ht="18.75" customHeight="1">
      <c r="B9" s="776">
        <v>3550</v>
      </c>
      <c r="C9" s="746">
        <v>1</v>
      </c>
      <c r="D9" s="747" t="s">
        <v>318</v>
      </c>
      <c r="E9" s="748" t="s">
        <v>27</v>
      </c>
      <c r="F9" s="749"/>
      <c r="G9" s="582"/>
      <c r="H9" s="749"/>
      <c r="I9" s="582"/>
      <c r="J9" s="749"/>
      <c r="K9" s="582"/>
      <c r="L9" s="749"/>
      <c r="M9" s="582"/>
      <c r="N9" s="749"/>
      <c r="O9" s="582"/>
      <c r="P9" s="749"/>
      <c r="Q9" s="582"/>
      <c r="R9" s="749"/>
      <c r="S9" s="582"/>
      <c r="T9" s="749"/>
      <c r="U9" s="582"/>
      <c r="V9" s="750"/>
      <c r="W9" s="582"/>
      <c r="X9" s="750"/>
      <c r="Y9" s="582"/>
      <c r="Z9" s="749"/>
      <c r="AA9" s="582"/>
      <c r="AB9" s="751"/>
      <c r="AC9" s="582"/>
      <c r="AD9" s="751"/>
      <c r="AE9" s="582"/>
      <c r="AF9" s="751"/>
      <c r="AG9" s="582"/>
      <c r="AH9" s="751"/>
      <c r="AI9" s="582"/>
      <c r="AJ9" s="751"/>
      <c r="AK9" s="582"/>
      <c r="AL9" s="751"/>
      <c r="AM9" s="582"/>
      <c r="AN9" s="751"/>
      <c r="AO9" s="582"/>
      <c r="AP9" s="751"/>
      <c r="AQ9" s="582"/>
      <c r="AR9" s="751"/>
      <c r="AS9" s="582"/>
      <c r="AT9" s="751"/>
      <c r="AU9" s="582"/>
      <c r="AV9" s="751"/>
      <c r="AW9" s="582"/>
      <c r="AY9" s="836">
        <v>1</v>
      </c>
      <c r="AZ9" s="990" t="s">
        <v>389</v>
      </c>
      <c r="BA9" s="991" t="s">
        <v>27</v>
      </c>
      <c r="BB9" s="992" t="s">
        <v>0</v>
      </c>
      <c r="BC9" s="992"/>
      <c r="BD9" s="992" t="str">
        <f aca="true" t="shared" si="0" ref="BD9:BD24">IF(OR(ISBLANK(H9),ISBLANK(F9)),"N/A",IF(ABS((H9-F9)/F9)&gt;0.25,"&gt; 25%","ok"))</f>
        <v>N/A</v>
      </c>
      <c r="BE9" s="992"/>
      <c r="BF9" s="992" t="str">
        <f aca="true" t="shared" si="1" ref="BF9:BF24">IF(OR(ISBLANK(J9),ISBLANK(H9)),"N/A",IF(ABS((J9-H9)/H9)&gt;0.25,"&gt; 25%","ok"))</f>
        <v>N/A</v>
      </c>
      <c r="BG9" s="992"/>
      <c r="BH9" s="992" t="str">
        <f aca="true" t="shared" si="2" ref="BH9:BH24">IF(OR(ISBLANK(L9),ISBLANK(J9)),"N/A",IF(ABS((L9-J9)/J9)&gt;0.25,"&gt; 25%","ok"))</f>
        <v>N/A</v>
      </c>
      <c r="BI9" s="992"/>
      <c r="BJ9" s="992" t="str">
        <f>IF(OR(ISBLANK(N9),ISBLANK(L9)),"N/A",IF(ABS((N9-L9)/L9)&gt;0.25,"&gt; 25%","ok"))</f>
        <v>N/A</v>
      </c>
      <c r="BK9" s="992"/>
      <c r="BL9" s="992" t="str">
        <f>IF(OR(ISBLANK(P9),ISBLANK(N9)),"N/A",IF(ABS((P9-N9)/N9)&gt;0.25,"&gt; 25%","ok"))</f>
        <v>N/A</v>
      </c>
      <c r="BM9" s="992"/>
      <c r="BN9" s="992" t="str">
        <f>IF(OR(ISBLANK(R9),ISBLANK(P9)),"N/A",IF(ABS((R9-P9)/P9)&gt;0.25,"&gt; 25%","ok"))</f>
        <v>N/A</v>
      </c>
      <c r="BO9" s="992"/>
      <c r="BP9" s="992" t="str">
        <f>IF(OR(ISBLANK(T9),ISBLANK(R9)),"N/A",IF(ABS((T9-R9)/R9)&gt;0.25,"&gt; 25%","ok"))</f>
        <v>N/A</v>
      </c>
      <c r="BQ9" s="992"/>
      <c r="BR9" s="992" t="str">
        <f>IF(OR(ISBLANK(V9),ISBLANK(T9)),"N/A",IF(ABS((V9-T9)/T9)&gt;0.25,"&gt; 25%","ok"))</f>
        <v>N/A</v>
      </c>
      <c r="BS9" s="992"/>
      <c r="BT9" s="992" t="str">
        <f>IF(OR(ISBLANK(X9),ISBLANK(V9)),"N/A",IF(ABS((X9-V9)/V9)&gt;0.25,"&gt; 25%","ok"))</f>
        <v>N/A</v>
      </c>
      <c r="BU9" s="992"/>
      <c r="BV9" s="992" t="str">
        <f>IF(OR(ISBLANK(Z9),ISBLANK(X9)),"N/A",IF(ABS((Z9-X9)/X9)&gt;0.25,"&gt; 25%","ok"))</f>
        <v>N/A</v>
      </c>
      <c r="BW9" s="992"/>
      <c r="BX9" s="992" t="str">
        <f>IF(OR(ISBLANK(AB9),ISBLANK(Z9)),"N/A",IF(ABS((AB9-Z9)/Z9)&gt;0.25,"&gt; 25%","ok"))</f>
        <v>N/A</v>
      </c>
      <c r="BY9" s="992"/>
      <c r="BZ9" s="992" t="str">
        <f>IF(OR(ISBLANK(AD9),ISBLANK(AB9)),"N/A",IF(ABS((AD9-AB9)/AB9)&gt;0.25,"&gt; 25%","ok"))</f>
        <v>N/A</v>
      </c>
      <c r="CA9" s="992"/>
      <c r="CB9" s="992" t="str">
        <f>IF(OR(ISBLANK(AF9),ISBLANK(AD9)),"N/A",IF(ABS((AF9-AD9)/AD9)&gt;0.25,"&gt; 25%","ok"))</f>
        <v>N/A</v>
      </c>
      <c r="CC9" s="992"/>
      <c r="CD9" s="992" t="str">
        <f>IF(OR(ISBLANK(AH9),ISBLANK(AF9)),"N/A",IF(ABS((AH9-AF9)/AF9)&gt;0.25,"&gt; 25%","ok"))</f>
        <v>N/A</v>
      </c>
      <c r="CE9" s="992"/>
      <c r="CF9" s="992" t="str">
        <f>IF(OR(ISBLANK(AJ9),ISBLANK(AH9)),"N/A",IF(ABS((AJ9-AH9)/AH9)&gt;0.25,"&gt; 25%","ok"))</f>
        <v>N/A</v>
      </c>
      <c r="CG9" s="992"/>
      <c r="CH9" s="992" t="str">
        <f>IF(OR(ISBLANK(AL9),ISBLANK(AJ9)),"N/A",IF(ABS((AL9-AJ9)/AJ9)&gt;0.25,"&gt; 25%","ok"))</f>
        <v>N/A</v>
      </c>
      <c r="CI9" s="992"/>
      <c r="CJ9" s="992" t="str">
        <f>IF(OR(ISBLANK(AN9),ISBLANK(AL9)),"N/A",IF(ABS((AN9-AL9)/AL9)&gt;0.25,"&gt; 25%","ok"))</f>
        <v>N/A</v>
      </c>
      <c r="CK9" s="992"/>
      <c r="CL9" s="992" t="str">
        <f>IF(OR(ISBLANK(AP9),ISBLANK(AN9)),"N/A",IF(ABS((AP9-AN9)/AN9)&gt;0.25,"&gt; 25%","ok"))</f>
        <v>N/A</v>
      </c>
      <c r="CM9" s="992"/>
      <c r="CN9" s="992" t="str">
        <f>IF(OR(ISBLANK(AR9),ISBLANK(AP9)),"N/A",IF(ABS((AR9-AP9)/AP9)&gt;0.25,"&gt; 25%","ok"))</f>
        <v>N/A</v>
      </c>
      <c r="CO9" s="992"/>
      <c r="CP9" s="992" t="str">
        <f>IF(OR(ISBLANK(AT9),ISBLANK(AR9)),"N/A",IF(ABS((AT9-AR9)/AR9)&gt;0.25,"&gt; 25%","ok"))</f>
        <v>N/A</v>
      </c>
      <c r="CQ9" s="992"/>
      <c r="CR9" s="992" t="str">
        <f>IF(OR(ISBLANK(AV9),ISBLANK(AT9)),"N/A",IF(ABS((AV9-AT9)/AT9)&gt;0.25,"&gt; 25%","ok"))</f>
        <v>N/A</v>
      </c>
      <c r="CS9" s="992"/>
    </row>
    <row r="10" spans="2:97" ht="23.25" customHeight="1">
      <c r="B10" s="828">
        <v>3560</v>
      </c>
      <c r="C10" s="821">
        <v>2</v>
      </c>
      <c r="D10" s="822" t="s">
        <v>400</v>
      </c>
      <c r="E10" s="629" t="s">
        <v>27</v>
      </c>
      <c r="F10" s="749"/>
      <c r="G10" s="582"/>
      <c r="H10" s="749"/>
      <c r="I10" s="582"/>
      <c r="J10" s="749"/>
      <c r="K10" s="582"/>
      <c r="L10" s="749"/>
      <c r="M10" s="582"/>
      <c r="N10" s="749"/>
      <c r="O10" s="582"/>
      <c r="P10" s="749"/>
      <c r="Q10" s="582"/>
      <c r="R10" s="749"/>
      <c r="S10" s="582"/>
      <c r="T10" s="749"/>
      <c r="U10" s="582"/>
      <c r="V10" s="750"/>
      <c r="W10" s="582"/>
      <c r="X10" s="750"/>
      <c r="Y10" s="582"/>
      <c r="Z10" s="749"/>
      <c r="AA10" s="582"/>
      <c r="AB10" s="751"/>
      <c r="AC10" s="582"/>
      <c r="AD10" s="751"/>
      <c r="AE10" s="582"/>
      <c r="AF10" s="751"/>
      <c r="AG10" s="582"/>
      <c r="AH10" s="751"/>
      <c r="AI10" s="582"/>
      <c r="AJ10" s="751"/>
      <c r="AK10" s="582"/>
      <c r="AL10" s="751"/>
      <c r="AM10" s="582"/>
      <c r="AN10" s="751"/>
      <c r="AO10" s="582"/>
      <c r="AP10" s="751"/>
      <c r="AQ10" s="582"/>
      <c r="AR10" s="751"/>
      <c r="AS10" s="582"/>
      <c r="AT10" s="751"/>
      <c r="AU10" s="582"/>
      <c r="AV10" s="751"/>
      <c r="AW10" s="582"/>
      <c r="AY10" s="279">
        <v>2</v>
      </c>
      <c r="AZ10" s="993" t="s">
        <v>390</v>
      </c>
      <c r="BA10" s="992" t="s">
        <v>27</v>
      </c>
      <c r="BB10" s="992" t="s">
        <v>0</v>
      </c>
      <c r="BC10" s="992"/>
      <c r="BD10" s="992" t="str">
        <f t="shared" si="0"/>
        <v>N/A</v>
      </c>
      <c r="BE10" s="992"/>
      <c r="BF10" s="992" t="str">
        <f t="shared" si="1"/>
        <v>N/A</v>
      </c>
      <c r="BG10" s="992"/>
      <c r="BH10" s="992" t="str">
        <f t="shared" si="2"/>
        <v>N/A</v>
      </c>
      <c r="BI10" s="992"/>
      <c r="BJ10" s="992" t="str">
        <f aca="true" t="shared" si="3" ref="BJ10:BJ16">IF(OR(ISBLANK(N10),ISBLANK(L10)),"N/A",IF(ABS((N10-L10)/L10)&gt;0.25,"&gt; 25%","ok"))</f>
        <v>N/A</v>
      </c>
      <c r="BK10" s="992"/>
      <c r="BL10" s="992" t="str">
        <f aca="true" t="shared" si="4" ref="BL10:BL16">IF(OR(ISBLANK(P10),ISBLANK(N10)),"N/A",IF(ABS((P10-N10)/N10)&gt;0.25,"&gt; 25%","ok"))</f>
        <v>N/A</v>
      </c>
      <c r="BM10" s="992"/>
      <c r="BN10" s="992" t="str">
        <f aca="true" t="shared" si="5" ref="BN10:BN16">IF(OR(ISBLANK(R10),ISBLANK(P10)),"N/A",IF(ABS((R10-P10)/P10)&gt;0.25,"&gt; 25%","ok"))</f>
        <v>N/A</v>
      </c>
      <c r="BO10" s="992"/>
      <c r="BP10" s="992" t="str">
        <f aca="true" t="shared" si="6" ref="BP10:BP16">IF(OR(ISBLANK(T10),ISBLANK(R10)),"N/A",IF(ABS((T10-R10)/R10)&gt;0.25,"&gt; 25%","ok"))</f>
        <v>N/A</v>
      </c>
      <c r="BQ10" s="992"/>
      <c r="BR10" s="992" t="str">
        <f aca="true" t="shared" si="7" ref="BR10:BR16">IF(OR(ISBLANK(V10),ISBLANK(T10)),"N/A",IF(ABS((V10-T10)/T10)&gt;0.25,"&gt; 25%","ok"))</f>
        <v>N/A</v>
      </c>
      <c r="BS10" s="992"/>
      <c r="BT10" s="992" t="str">
        <f aca="true" t="shared" si="8" ref="BT10:BT16">IF(OR(ISBLANK(X10),ISBLANK(V10)),"N/A",IF(ABS((X10-V10)/V10)&gt;0.25,"&gt; 25%","ok"))</f>
        <v>N/A</v>
      </c>
      <c r="BU10" s="992"/>
      <c r="BV10" s="992" t="str">
        <f aca="true" t="shared" si="9" ref="BV10:BV16">IF(OR(ISBLANK(Z10),ISBLANK(X10)),"N/A",IF(ABS((Z10-X10)/X10)&gt;0.25,"&gt; 25%","ok"))</f>
        <v>N/A</v>
      </c>
      <c r="BW10" s="992"/>
      <c r="BX10" s="992" t="str">
        <f aca="true" t="shared" si="10" ref="BX10:BX16">IF(OR(ISBLANK(AB10),ISBLANK(Z10)),"N/A",IF(ABS((AB10-Z10)/Z10)&gt;0.25,"&gt; 25%","ok"))</f>
        <v>N/A</v>
      </c>
      <c r="BY10" s="992"/>
      <c r="BZ10" s="992" t="str">
        <f aca="true" t="shared" si="11" ref="BZ10:BZ16">IF(OR(ISBLANK(AD10),ISBLANK(AB10)),"N/A",IF(ABS((AD10-AB10)/AB10)&gt;0.25,"&gt; 25%","ok"))</f>
        <v>N/A</v>
      </c>
      <c r="CA10" s="992"/>
      <c r="CB10" s="992" t="str">
        <f aca="true" t="shared" si="12" ref="CB10:CB16">IF(OR(ISBLANK(AF10),ISBLANK(AD10)),"N/A",IF(ABS((AF10-AD10)/AD10)&gt;0.25,"&gt; 25%","ok"))</f>
        <v>N/A</v>
      </c>
      <c r="CC10" s="992"/>
      <c r="CD10" s="992" t="str">
        <f aca="true" t="shared" si="13" ref="CD10:CD16">IF(OR(ISBLANK(AH10),ISBLANK(AF10)),"N/A",IF(ABS((AH10-AF10)/AF10)&gt;0.25,"&gt; 25%","ok"))</f>
        <v>N/A</v>
      </c>
      <c r="CE10" s="992"/>
      <c r="CF10" s="992" t="str">
        <f aca="true" t="shared" si="14" ref="CF10:CF16">IF(OR(ISBLANK(AJ10),ISBLANK(AH10)),"N/A",IF(ABS((AJ10-AH10)/AH10)&gt;0.25,"&gt; 25%","ok"))</f>
        <v>N/A</v>
      </c>
      <c r="CG10" s="992"/>
      <c r="CH10" s="992" t="str">
        <f aca="true" t="shared" si="15" ref="CH10:CH16">IF(OR(ISBLANK(AL10),ISBLANK(AJ10)),"N/A",IF(ABS((AL10-AJ10)/AJ10)&gt;0.25,"&gt; 25%","ok"))</f>
        <v>N/A</v>
      </c>
      <c r="CI10" s="992"/>
      <c r="CJ10" s="992" t="str">
        <f aca="true" t="shared" si="16" ref="CJ10:CN16">IF(OR(ISBLANK(AN10),ISBLANK(AL10)),"N/A",IF(ABS((AN10-AL10)/AL10)&gt;0.25,"&gt; 25%","ok"))</f>
        <v>N/A</v>
      </c>
      <c r="CK10" s="992"/>
      <c r="CL10" s="992" t="str">
        <f t="shared" si="16"/>
        <v>N/A</v>
      </c>
      <c r="CM10" s="992"/>
      <c r="CN10" s="992" t="str">
        <f t="shared" si="16"/>
        <v>N/A</v>
      </c>
      <c r="CO10" s="992"/>
      <c r="CP10" s="992" t="str">
        <f aca="true" t="shared" si="17" ref="CP10:CP16">IF(OR(ISBLANK(AT10),ISBLANK(AR10)),"N/A",IF(ABS((AT10-AR10)/AR10)&gt;0.25,"&gt; 25%","ok"))</f>
        <v>N/A</v>
      </c>
      <c r="CQ10" s="992"/>
      <c r="CR10" s="992" t="str">
        <f aca="true" t="shared" si="18" ref="CR10:CR16">IF(OR(ISBLANK(AV10),ISBLANK(AT10)),"N/A",IF(ABS((AV10-AT10)/AT10)&gt;0.25,"&gt; 25%","ok"))</f>
        <v>N/A</v>
      </c>
      <c r="CS10" s="992"/>
    </row>
    <row r="11" spans="2:97" ht="23.25" customHeight="1">
      <c r="B11" s="828">
        <v>3570</v>
      </c>
      <c r="C11" s="821">
        <v>3</v>
      </c>
      <c r="D11" s="823" t="s">
        <v>369</v>
      </c>
      <c r="E11" s="629" t="s">
        <v>27</v>
      </c>
      <c r="F11" s="749"/>
      <c r="G11" s="582"/>
      <c r="H11" s="749"/>
      <c r="I11" s="582"/>
      <c r="J11" s="749"/>
      <c r="K11" s="582"/>
      <c r="L11" s="749"/>
      <c r="M11" s="582"/>
      <c r="N11" s="749"/>
      <c r="O11" s="582"/>
      <c r="P11" s="749"/>
      <c r="Q11" s="582"/>
      <c r="R11" s="749"/>
      <c r="S11" s="582"/>
      <c r="T11" s="749"/>
      <c r="U11" s="582"/>
      <c r="V11" s="750"/>
      <c r="W11" s="582"/>
      <c r="X11" s="750"/>
      <c r="Y11" s="582"/>
      <c r="Z11" s="749"/>
      <c r="AA11" s="582"/>
      <c r="AB11" s="751"/>
      <c r="AC11" s="582"/>
      <c r="AD11" s="751"/>
      <c r="AE11" s="582"/>
      <c r="AF11" s="751"/>
      <c r="AG11" s="582"/>
      <c r="AH11" s="751"/>
      <c r="AI11" s="582"/>
      <c r="AJ11" s="751"/>
      <c r="AK11" s="582"/>
      <c r="AL11" s="751"/>
      <c r="AM11" s="582"/>
      <c r="AN11" s="751"/>
      <c r="AO11" s="582"/>
      <c r="AP11" s="751"/>
      <c r="AQ11" s="582"/>
      <c r="AR11" s="751"/>
      <c r="AS11" s="582"/>
      <c r="AT11" s="751"/>
      <c r="AU11" s="582"/>
      <c r="AV11" s="751"/>
      <c r="AW11" s="582"/>
      <c r="AY11" s="279">
        <v>3</v>
      </c>
      <c r="AZ11" s="993" t="s">
        <v>391</v>
      </c>
      <c r="BA11" s="992" t="s">
        <v>27</v>
      </c>
      <c r="BB11" s="992" t="s">
        <v>0</v>
      </c>
      <c r="BC11" s="992"/>
      <c r="BD11" s="992" t="str">
        <f t="shared" si="0"/>
        <v>N/A</v>
      </c>
      <c r="BE11" s="992"/>
      <c r="BF11" s="992" t="str">
        <f t="shared" si="1"/>
        <v>N/A</v>
      </c>
      <c r="BG11" s="992"/>
      <c r="BH11" s="992" t="str">
        <f t="shared" si="2"/>
        <v>N/A</v>
      </c>
      <c r="BI11" s="992"/>
      <c r="BJ11" s="992" t="str">
        <f t="shared" si="3"/>
        <v>N/A</v>
      </c>
      <c r="BK11" s="992"/>
      <c r="BL11" s="992" t="str">
        <f t="shared" si="4"/>
        <v>N/A</v>
      </c>
      <c r="BM11" s="992"/>
      <c r="BN11" s="992" t="str">
        <f t="shared" si="5"/>
        <v>N/A</v>
      </c>
      <c r="BO11" s="992"/>
      <c r="BP11" s="992" t="str">
        <f t="shared" si="6"/>
        <v>N/A</v>
      </c>
      <c r="BQ11" s="992"/>
      <c r="BR11" s="992" t="str">
        <f t="shared" si="7"/>
        <v>N/A</v>
      </c>
      <c r="BS11" s="992"/>
      <c r="BT11" s="992" t="str">
        <f t="shared" si="8"/>
        <v>N/A</v>
      </c>
      <c r="BU11" s="992"/>
      <c r="BV11" s="992" t="str">
        <f t="shared" si="9"/>
        <v>N/A</v>
      </c>
      <c r="BW11" s="992"/>
      <c r="BX11" s="992" t="str">
        <f t="shared" si="10"/>
        <v>N/A</v>
      </c>
      <c r="BY11" s="992"/>
      <c r="BZ11" s="992" t="str">
        <f t="shared" si="11"/>
        <v>N/A</v>
      </c>
      <c r="CA11" s="992"/>
      <c r="CB11" s="992" t="str">
        <f t="shared" si="12"/>
        <v>N/A</v>
      </c>
      <c r="CC11" s="992"/>
      <c r="CD11" s="992" t="str">
        <f t="shared" si="13"/>
        <v>N/A</v>
      </c>
      <c r="CE11" s="992"/>
      <c r="CF11" s="992" t="str">
        <f t="shared" si="14"/>
        <v>N/A</v>
      </c>
      <c r="CG11" s="992"/>
      <c r="CH11" s="992" t="str">
        <f t="shared" si="15"/>
        <v>N/A</v>
      </c>
      <c r="CI11" s="992"/>
      <c r="CJ11" s="992" t="str">
        <f t="shared" si="16"/>
        <v>N/A</v>
      </c>
      <c r="CK11" s="992"/>
      <c r="CL11" s="992" t="str">
        <f t="shared" si="16"/>
        <v>N/A</v>
      </c>
      <c r="CM11" s="992"/>
      <c r="CN11" s="992" t="str">
        <f t="shared" si="16"/>
        <v>N/A</v>
      </c>
      <c r="CO11" s="992"/>
      <c r="CP11" s="992" t="str">
        <f t="shared" si="17"/>
        <v>N/A</v>
      </c>
      <c r="CQ11" s="992"/>
      <c r="CR11" s="992" t="str">
        <f t="shared" si="18"/>
        <v>N/A</v>
      </c>
      <c r="CS11" s="992"/>
    </row>
    <row r="12" spans="2:97" ht="33.75" customHeight="1">
      <c r="B12" s="828">
        <v>3580</v>
      </c>
      <c r="C12" s="821">
        <v>4</v>
      </c>
      <c r="D12" s="823" t="s">
        <v>372</v>
      </c>
      <c r="E12" s="629" t="s">
        <v>27</v>
      </c>
      <c r="F12" s="749"/>
      <c r="G12" s="582"/>
      <c r="H12" s="749"/>
      <c r="I12" s="582"/>
      <c r="J12" s="749"/>
      <c r="K12" s="582"/>
      <c r="L12" s="749"/>
      <c r="M12" s="582"/>
      <c r="N12" s="749"/>
      <c r="O12" s="582"/>
      <c r="P12" s="749"/>
      <c r="Q12" s="582"/>
      <c r="R12" s="749"/>
      <c r="S12" s="582"/>
      <c r="T12" s="749"/>
      <c r="U12" s="582"/>
      <c r="V12" s="750"/>
      <c r="W12" s="582"/>
      <c r="X12" s="750"/>
      <c r="Y12" s="582"/>
      <c r="Z12" s="749"/>
      <c r="AA12" s="582"/>
      <c r="AB12" s="751"/>
      <c r="AC12" s="582"/>
      <c r="AD12" s="751"/>
      <c r="AE12" s="582"/>
      <c r="AF12" s="751"/>
      <c r="AG12" s="582"/>
      <c r="AH12" s="751"/>
      <c r="AI12" s="582"/>
      <c r="AJ12" s="751"/>
      <c r="AK12" s="582"/>
      <c r="AL12" s="751"/>
      <c r="AM12" s="582"/>
      <c r="AN12" s="751"/>
      <c r="AO12" s="582"/>
      <c r="AP12" s="751"/>
      <c r="AQ12" s="582"/>
      <c r="AR12" s="751"/>
      <c r="AS12" s="582"/>
      <c r="AT12" s="751"/>
      <c r="AU12" s="582"/>
      <c r="AV12" s="751"/>
      <c r="AW12" s="582"/>
      <c r="AY12" s="279">
        <v>4</v>
      </c>
      <c r="AZ12" s="993" t="s">
        <v>392</v>
      </c>
      <c r="BA12" s="992" t="s">
        <v>27</v>
      </c>
      <c r="BB12" s="992" t="s">
        <v>0</v>
      </c>
      <c r="BC12" s="992"/>
      <c r="BD12" s="992" t="str">
        <f t="shared" si="0"/>
        <v>N/A</v>
      </c>
      <c r="BE12" s="992"/>
      <c r="BF12" s="992" t="str">
        <f t="shared" si="1"/>
        <v>N/A</v>
      </c>
      <c r="BG12" s="992"/>
      <c r="BH12" s="992" t="str">
        <f t="shared" si="2"/>
        <v>N/A</v>
      </c>
      <c r="BI12" s="992"/>
      <c r="BJ12" s="992" t="str">
        <f t="shared" si="3"/>
        <v>N/A</v>
      </c>
      <c r="BK12" s="992"/>
      <c r="BL12" s="992" t="str">
        <f t="shared" si="4"/>
        <v>N/A</v>
      </c>
      <c r="BM12" s="992"/>
      <c r="BN12" s="992" t="str">
        <f t="shared" si="5"/>
        <v>N/A</v>
      </c>
      <c r="BO12" s="992"/>
      <c r="BP12" s="992" t="str">
        <f t="shared" si="6"/>
        <v>N/A</v>
      </c>
      <c r="BQ12" s="992"/>
      <c r="BR12" s="992" t="str">
        <f t="shared" si="7"/>
        <v>N/A</v>
      </c>
      <c r="BS12" s="992"/>
      <c r="BT12" s="992" t="str">
        <f t="shared" si="8"/>
        <v>N/A</v>
      </c>
      <c r="BU12" s="992"/>
      <c r="BV12" s="992" t="str">
        <f t="shared" si="9"/>
        <v>N/A</v>
      </c>
      <c r="BW12" s="992"/>
      <c r="BX12" s="992" t="str">
        <f t="shared" si="10"/>
        <v>N/A</v>
      </c>
      <c r="BY12" s="992"/>
      <c r="BZ12" s="992" t="str">
        <f t="shared" si="11"/>
        <v>N/A</v>
      </c>
      <c r="CA12" s="992"/>
      <c r="CB12" s="992" t="str">
        <f t="shared" si="12"/>
        <v>N/A</v>
      </c>
      <c r="CC12" s="992"/>
      <c r="CD12" s="992" t="str">
        <f t="shared" si="13"/>
        <v>N/A</v>
      </c>
      <c r="CE12" s="992"/>
      <c r="CF12" s="992" t="str">
        <f t="shared" si="14"/>
        <v>N/A</v>
      </c>
      <c r="CG12" s="992"/>
      <c r="CH12" s="992" t="str">
        <f t="shared" si="15"/>
        <v>N/A</v>
      </c>
      <c r="CI12" s="992"/>
      <c r="CJ12" s="992" t="str">
        <f t="shared" si="16"/>
        <v>N/A</v>
      </c>
      <c r="CK12" s="992"/>
      <c r="CL12" s="992" t="str">
        <f t="shared" si="16"/>
        <v>N/A</v>
      </c>
      <c r="CM12" s="992"/>
      <c r="CN12" s="992" t="str">
        <f t="shared" si="16"/>
        <v>N/A</v>
      </c>
      <c r="CO12" s="992"/>
      <c r="CP12" s="992" t="str">
        <f t="shared" si="17"/>
        <v>N/A</v>
      </c>
      <c r="CQ12" s="992"/>
      <c r="CR12" s="992" t="str">
        <f t="shared" si="18"/>
        <v>N/A</v>
      </c>
      <c r="CS12" s="992"/>
    </row>
    <row r="13" spans="2:97" ht="18.75" customHeight="1">
      <c r="B13" s="828">
        <v>3590</v>
      </c>
      <c r="C13" s="821">
        <v>5</v>
      </c>
      <c r="D13" s="823" t="s">
        <v>373</v>
      </c>
      <c r="E13" s="629" t="s">
        <v>27</v>
      </c>
      <c r="F13" s="749"/>
      <c r="G13" s="582"/>
      <c r="H13" s="749"/>
      <c r="I13" s="582"/>
      <c r="J13" s="749"/>
      <c r="K13" s="582"/>
      <c r="L13" s="749"/>
      <c r="M13" s="582"/>
      <c r="N13" s="749"/>
      <c r="O13" s="582"/>
      <c r="P13" s="749"/>
      <c r="Q13" s="582"/>
      <c r="R13" s="749"/>
      <c r="S13" s="582"/>
      <c r="T13" s="749"/>
      <c r="U13" s="582"/>
      <c r="V13" s="750"/>
      <c r="W13" s="582"/>
      <c r="X13" s="750"/>
      <c r="Y13" s="582"/>
      <c r="Z13" s="749"/>
      <c r="AA13" s="582"/>
      <c r="AB13" s="751"/>
      <c r="AC13" s="582"/>
      <c r="AD13" s="751"/>
      <c r="AE13" s="582"/>
      <c r="AF13" s="751"/>
      <c r="AG13" s="582"/>
      <c r="AH13" s="751"/>
      <c r="AI13" s="582"/>
      <c r="AJ13" s="751"/>
      <c r="AK13" s="582"/>
      <c r="AL13" s="751"/>
      <c r="AM13" s="582"/>
      <c r="AN13" s="751"/>
      <c r="AO13" s="582"/>
      <c r="AP13" s="751"/>
      <c r="AQ13" s="582"/>
      <c r="AR13" s="751"/>
      <c r="AS13" s="582"/>
      <c r="AT13" s="751"/>
      <c r="AU13" s="582"/>
      <c r="AV13" s="751"/>
      <c r="AW13" s="582"/>
      <c r="AY13" s="279">
        <v>5</v>
      </c>
      <c r="AZ13" s="993" t="s">
        <v>393</v>
      </c>
      <c r="BA13" s="992" t="s">
        <v>27</v>
      </c>
      <c r="BB13" s="992" t="s">
        <v>0</v>
      </c>
      <c r="BC13" s="992"/>
      <c r="BD13" s="992" t="str">
        <f t="shared" si="0"/>
        <v>N/A</v>
      </c>
      <c r="BE13" s="992"/>
      <c r="BF13" s="992" t="str">
        <f t="shared" si="1"/>
        <v>N/A</v>
      </c>
      <c r="BG13" s="992"/>
      <c r="BH13" s="992" t="str">
        <f t="shared" si="2"/>
        <v>N/A</v>
      </c>
      <c r="BI13" s="992"/>
      <c r="BJ13" s="992" t="str">
        <f t="shared" si="3"/>
        <v>N/A</v>
      </c>
      <c r="BK13" s="992"/>
      <c r="BL13" s="992" t="str">
        <f t="shared" si="4"/>
        <v>N/A</v>
      </c>
      <c r="BM13" s="992"/>
      <c r="BN13" s="992" t="str">
        <f t="shared" si="5"/>
        <v>N/A</v>
      </c>
      <c r="BO13" s="992"/>
      <c r="BP13" s="992" t="str">
        <f t="shared" si="6"/>
        <v>N/A</v>
      </c>
      <c r="BQ13" s="992"/>
      <c r="BR13" s="992" t="str">
        <f t="shared" si="7"/>
        <v>N/A</v>
      </c>
      <c r="BS13" s="992"/>
      <c r="BT13" s="992" t="str">
        <f t="shared" si="8"/>
        <v>N/A</v>
      </c>
      <c r="BU13" s="992"/>
      <c r="BV13" s="992" t="str">
        <f t="shared" si="9"/>
        <v>N/A</v>
      </c>
      <c r="BW13" s="992"/>
      <c r="BX13" s="992" t="str">
        <f t="shared" si="10"/>
        <v>N/A</v>
      </c>
      <c r="BY13" s="992"/>
      <c r="BZ13" s="992" t="str">
        <f t="shared" si="11"/>
        <v>N/A</v>
      </c>
      <c r="CA13" s="992"/>
      <c r="CB13" s="992" t="str">
        <f t="shared" si="12"/>
        <v>N/A</v>
      </c>
      <c r="CC13" s="992"/>
      <c r="CD13" s="992" t="str">
        <f t="shared" si="13"/>
        <v>N/A</v>
      </c>
      <c r="CE13" s="992"/>
      <c r="CF13" s="992" t="str">
        <f t="shared" si="14"/>
        <v>N/A</v>
      </c>
      <c r="CG13" s="992"/>
      <c r="CH13" s="992" t="str">
        <f t="shared" si="15"/>
        <v>N/A</v>
      </c>
      <c r="CI13" s="992"/>
      <c r="CJ13" s="992" t="str">
        <f t="shared" si="16"/>
        <v>N/A</v>
      </c>
      <c r="CK13" s="992"/>
      <c r="CL13" s="992" t="str">
        <f t="shared" si="16"/>
        <v>N/A</v>
      </c>
      <c r="CM13" s="992"/>
      <c r="CN13" s="992" t="str">
        <f t="shared" si="16"/>
        <v>N/A</v>
      </c>
      <c r="CO13" s="992"/>
      <c r="CP13" s="992" t="str">
        <f t="shared" si="17"/>
        <v>N/A</v>
      </c>
      <c r="CQ13" s="992"/>
      <c r="CR13" s="992" t="str">
        <f t="shared" si="18"/>
        <v>N/A</v>
      </c>
      <c r="CS13" s="992"/>
    </row>
    <row r="14" spans="2:97" ht="18.75" customHeight="1">
      <c r="B14" s="828">
        <v>3591</v>
      </c>
      <c r="C14" s="821">
        <v>6</v>
      </c>
      <c r="D14" s="824" t="s">
        <v>401</v>
      </c>
      <c r="E14" s="629" t="s">
        <v>27</v>
      </c>
      <c r="F14" s="749"/>
      <c r="G14" s="582"/>
      <c r="H14" s="749"/>
      <c r="I14" s="582"/>
      <c r="J14" s="749"/>
      <c r="K14" s="582"/>
      <c r="L14" s="749"/>
      <c r="M14" s="582"/>
      <c r="N14" s="749"/>
      <c r="O14" s="582"/>
      <c r="P14" s="749"/>
      <c r="Q14" s="582"/>
      <c r="R14" s="749"/>
      <c r="S14" s="582"/>
      <c r="T14" s="749"/>
      <c r="U14" s="582"/>
      <c r="V14" s="750"/>
      <c r="W14" s="582"/>
      <c r="X14" s="750"/>
      <c r="Y14" s="582"/>
      <c r="Z14" s="749"/>
      <c r="AA14" s="582"/>
      <c r="AB14" s="751"/>
      <c r="AC14" s="582"/>
      <c r="AD14" s="751"/>
      <c r="AE14" s="582"/>
      <c r="AF14" s="751"/>
      <c r="AG14" s="582"/>
      <c r="AH14" s="751"/>
      <c r="AI14" s="582"/>
      <c r="AJ14" s="751"/>
      <c r="AK14" s="582"/>
      <c r="AL14" s="751"/>
      <c r="AM14" s="582"/>
      <c r="AN14" s="751"/>
      <c r="AO14" s="582"/>
      <c r="AP14" s="751"/>
      <c r="AQ14" s="582"/>
      <c r="AR14" s="751"/>
      <c r="AS14" s="582"/>
      <c r="AT14" s="751"/>
      <c r="AU14" s="582"/>
      <c r="AV14" s="751"/>
      <c r="AW14" s="582"/>
      <c r="AY14" s="279">
        <v>6</v>
      </c>
      <c r="AZ14" s="994" t="s">
        <v>394</v>
      </c>
      <c r="BA14" s="992" t="s">
        <v>27</v>
      </c>
      <c r="BB14" s="992" t="s">
        <v>0</v>
      </c>
      <c r="BC14" s="992"/>
      <c r="BD14" s="992" t="str">
        <f t="shared" si="0"/>
        <v>N/A</v>
      </c>
      <c r="BE14" s="992"/>
      <c r="BF14" s="992" t="str">
        <f t="shared" si="1"/>
        <v>N/A</v>
      </c>
      <c r="BG14" s="992"/>
      <c r="BH14" s="992" t="str">
        <f t="shared" si="2"/>
        <v>N/A</v>
      </c>
      <c r="BI14" s="992"/>
      <c r="BJ14" s="992" t="str">
        <f t="shared" si="3"/>
        <v>N/A</v>
      </c>
      <c r="BK14" s="992"/>
      <c r="BL14" s="992" t="str">
        <f t="shared" si="4"/>
        <v>N/A</v>
      </c>
      <c r="BM14" s="992"/>
      <c r="BN14" s="992" t="str">
        <f t="shared" si="5"/>
        <v>N/A</v>
      </c>
      <c r="BO14" s="992"/>
      <c r="BP14" s="992" t="str">
        <f t="shared" si="6"/>
        <v>N/A</v>
      </c>
      <c r="BQ14" s="992"/>
      <c r="BR14" s="992" t="str">
        <f t="shared" si="7"/>
        <v>N/A</v>
      </c>
      <c r="BS14" s="992"/>
      <c r="BT14" s="992" t="str">
        <f t="shared" si="8"/>
        <v>N/A</v>
      </c>
      <c r="BU14" s="992"/>
      <c r="BV14" s="992" t="str">
        <f t="shared" si="9"/>
        <v>N/A</v>
      </c>
      <c r="BW14" s="992"/>
      <c r="BX14" s="992" t="str">
        <f t="shared" si="10"/>
        <v>N/A</v>
      </c>
      <c r="BY14" s="992"/>
      <c r="BZ14" s="992" t="str">
        <f t="shared" si="11"/>
        <v>N/A</v>
      </c>
      <c r="CA14" s="992"/>
      <c r="CB14" s="992" t="str">
        <f t="shared" si="12"/>
        <v>N/A</v>
      </c>
      <c r="CC14" s="992"/>
      <c r="CD14" s="992" t="str">
        <f t="shared" si="13"/>
        <v>N/A</v>
      </c>
      <c r="CE14" s="992"/>
      <c r="CF14" s="992" t="str">
        <f t="shared" si="14"/>
        <v>N/A</v>
      </c>
      <c r="CG14" s="992"/>
      <c r="CH14" s="992" t="str">
        <f t="shared" si="15"/>
        <v>N/A</v>
      </c>
      <c r="CI14" s="992"/>
      <c r="CJ14" s="992" t="str">
        <f t="shared" si="16"/>
        <v>N/A</v>
      </c>
      <c r="CK14" s="992"/>
      <c r="CL14" s="992" t="str">
        <f t="shared" si="16"/>
        <v>N/A</v>
      </c>
      <c r="CM14" s="992"/>
      <c r="CN14" s="992" t="str">
        <f t="shared" si="16"/>
        <v>N/A</v>
      </c>
      <c r="CO14" s="992"/>
      <c r="CP14" s="992" t="str">
        <f t="shared" si="17"/>
        <v>N/A</v>
      </c>
      <c r="CQ14" s="992"/>
      <c r="CR14" s="992" t="str">
        <f t="shared" si="18"/>
        <v>N/A</v>
      </c>
      <c r="CS14" s="992"/>
    </row>
    <row r="15" spans="2:97" ht="18.75" customHeight="1">
      <c r="B15" s="828">
        <v>3592</v>
      </c>
      <c r="C15" s="821">
        <v>7</v>
      </c>
      <c r="D15" s="824" t="s">
        <v>402</v>
      </c>
      <c r="E15" s="629" t="s">
        <v>27</v>
      </c>
      <c r="F15" s="749"/>
      <c r="G15" s="582"/>
      <c r="H15" s="749"/>
      <c r="I15" s="582"/>
      <c r="J15" s="749"/>
      <c r="K15" s="582"/>
      <c r="L15" s="749"/>
      <c r="M15" s="582"/>
      <c r="N15" s="749"/>
      <c r="O15" s="582"/>
      <c r="P15" s="749"/>
      <c r="Q15" s="582"/>
      <c r="R15" s="749"/>
      <c r="S15" s="582"/>
      <c r="T15" s="749"/>
      <c r="U15" s="582"/>
      <c r="V15" s="750"/>
      <c r="W15" s="582"/>
      <c r="X15" s="750"/>
      <c r="Y15" s="582"/>
      <c r="Z15" s="749"/>
      <c r="AA15" s="582"/>
      <c r="AB15" s="751"/>
      <c r="AC15" s="582"/>
      <c r="AD15" s="751"/>
      <c r="AE15" s="582"/>
      <c r="AF15" s="751"/>
      <c r="AG15" s="582"/>
      <c r="AH15" s="751"/>
      <c r="AI15" s="582"/>
      <c r="AJ15" s="751"/>
      <c r="AK15" s="582"/>
      <c r="AL15" s="751"/>
      <c r="AM15" s="582"/>
      <c r="AN15" s="751"/>
      <c r="AO15" s="582"/>
      <c r="AP15" s="751"/>
      <c r="AQ15" s="582"/>
      <c r="AR15" s="751"/>
      <c r="AS15" s="582"/>
      <c r="AT15" s="751"/>
      <c r="AU15" s="582"/>
      <c r="AV15" s="751"/>
      <c r="AW15" s="582"/>
      <c r="AY15" s="279">
        <v>7</v>
      </c>
      <c r="AZ15" s="994" t="s">
        <v>395</v>
      </c>
      <c r="BA15" s="992" t="s">
        <v>27</v>
      </c>
      <c r="BB15" s="992" t="s">
        <v>0</v>
      </c>
      <c r="BC15" s="992"/>
      <c r="BD15" s="992" t="str">
        <f t="shared" si="0"/>
        <v>N/A</v>
      </c>
      <c r="BE15" s="992"/>
      <c r="BF15" s="992" t="str">
        <f t="shared" si="1"/>
        <v>N/A</v>
      </c>
      <c r="BG15" s="992"/>
      <c r="BH15" s="992" t="str">
        <f t="shared" si="2"/>
        <v>N/A</v>
      </c>
      <c r="BI15" s="992"/>
      <c r="BJ15" s="992" t="str">
        <f>IF(OR(ISBLANK(N15),ISBLANK(L15)),"N/A",IF(ABS((N15-L15)/L15)&gt;0.25,"&gt; 25%","ok"))</f>
        <v>N/A</v>
      </c>
      <c r="BK15" s="992"/>
      <c r="BL15" s="992" t="str">
        <f>IF(OR(ISBLANK(P15),ISBLANK(N15)),"N/A",IF(ABS((P15-N15)/N15)&gt;0.25,"&gt; 25%","ok"))</f>
        <v>N/A</v>
      </c>
      <c r="BM15" s="992"/>
      <c r="BN15" s="992" t="str">
        <f>IF(OR(ISBLANK(R15),ISBLANK(P15)),"N/A",IF(ABS((R15-P15)/P15)&gt;0.25,"&gt; 25%","ok"))</f>
        <v>N/A</v>
      </c>
      <c r="BO15" s="992"/>
      <c r="BP15" s="992" t="str">
        <f>IF(OR(ISBLANK(T15),ISBLANK(R15)),"N/A",IF(ABS((T15-R15)/R15)&gt;0.25,"&gt; 25%","ok"))</f>
        <v>N/A</v>
      </c>
      <c r="BQ15" s="992"/>
      <c r="BR15" s="992" t="str">
        <f>IF(OR(ISBLANK(V15),ISBLANK(T15)),"N/A",IF(ABS((V15-T15)/T15)&gt;0.25,"&gt; 25%","ok"))</f>
        <v>N/A</v>
      </c>
      <c r="BS15" s="992"/>
      <c r="BT15" s="992" t="str">
        <f>IF(OR(ISBLANK(X15),ISBLANK(V15)),"N/A",IF(ABS((X15-V15)/V15)&gt;0.25,"&gt; 25%","ok"))</f>
        <v>N/A</v>
      </c>
      <c r="BU15" s="992"/>
      <c r="BV15" s="992" t="str">
        <f>IF(OR(ISBLANK(Z15),ISBLANK(X15)),"N/A",IF(ABS((Z15-X15)/X15)&gt;0.25,"&gt; 25%","ok"))</f>
        <v>N/A</v>
      </c>
      <c r="BW15" s="992"/>
      <c r="BX15" s="992" t="str">
        <f>IF(OR(ISBLANK(AB15),ISBLANK(Z15)),"N/A",IF(ABS((AB15-Z15)/Z15)&gt;0.25,"&gt; 25%","ok"))</f>
        <v>N/A</v>
      </c>
      <c r="BY15" s="992"/>
      <c r="BZ15" s="992" t="str">
        <f>IF(OR(ISBLANK(AD15),ISBLANK(AB15)),"N/A",IF(ABS((AD15-AB15)/AB15)&gt;0.25,"&gt; 25%","ok"))</f>
        <v>N/A</v>
      </c>
      <c r="CA15" s="992"/>
      <c r="CB15" s="992" t="str">
        <f>IF(OR(ISBLANK(AF15),ISBLANK(AD15)),"N/A",IF(ABS((AF15-AD15)/AD15)&gt;0.25,"&gt; 25%","ok"))</f>
        <v>N/A</v>
      </c>
      <c r="CC15" s="992"/>
      <c r="CD15" s="992" t="str">
        <f>IF(OR(ISBLANK(AH15),ISBLANK(AF15)),"N/A",IF(ABS((AH15-AF15)/AF15)&gt;0.25,"&gt; 25%","ok"))</f>
        <v>N/A</v>
      </c>
      <c r="CE15" s="992"/>
      <c r="CF15" s="992" t="str">
        <f>IF(OR(ISBLANK(AJ15),ISBLANK(AH15)),"N/A",IF(ABS((AJ15-AH15)/AH15)&gt;0.25,"&gt; 25%","ok"))</f>
        <v>N/A</v>
      </c>
      <c r="CG15" s="992"/>
      <c r="CH15" s="992" t="str">
        <f>IF(OR(ISBLANK(AL15),ISBLANK(AJ15)),"N/A",IF(ABS((AL15-AJ15)/AJ15)&gt;0.25,"&gt; 25%","ok"))</f>
        <v>N/A</v>
      </c>
      <c r="CI15" s="992"/>
      <c r="CJ15" s="992" t="str">
        <f>IF(OR(ISBLANK(AN15),ISBLANK(AL15)),"N/A",IF(ABS((AN15-AL15)/AL15)&gt;0.25,"&gt; 25%","ok"))</f>
        <v>N/A</v>
      </c>
      <c r="CK15" s="992"/>
      <c r="CL15" s="992" t="str">
        <f>IF(OR(ISBLANK(AP15),ISBLANK(AN15)),"N/A",IF(ABS((AP15-AN15)/AN15)&gt;0.25,"&gt; 25%","ok"))</f>
        <v>N/A</v>
      </c>
      <c r="CM15" s="992"/>
      <c r="CN15" s="992" t="str">
        <f>IF(OR(ISBLANK(AR15),ISBLANK(AP15)),"N/A",IF(ABS((AR15-AP15)/AP15)&gt;0.25,"&gt; 25%","ok"))</f>
        <v>N/A</v>
      </c>
      <c r="CO15" s="992"/>
      <c r="CP15" s="992" t="str">
        <f>IF(OR(ISBLANK(AT15),ISBLANK(AR15)),"N/A",IF(ABS((AT15-AR15)/AR15)&gt;0.25,"&gt; 25%","ok"))</f>
        <v>N/A</v>
      </c>
      <c r="CQ15" s="992"/>
      <c r="CR15" s="992" t="str">
        <f>IF(OR(ISBLANK(AV15),ISBLANK(AT15)),"N/A",IF(ABS((AV15-AT15)/AT15)&gt;0.25,"&gt; 25%","ok"))</f>
        <v>N/A</v>
      </c>
      <c r="CS15" s="992"/>
    </row>
    <row r="16" spans="2:97" ht="33.75" customHeight="1" thickBot="1">
      <c r="B16" s="828">
        <v>3593</v>
      </c>
      <c r="C16" s="829">
        <v>8</v>
      </c>
      <c r="D16" s="825" t="s">
        <v>403</v>
      </c>
      <c r="E16" s="820" t="s">
        <v>27</v>
      </c>
      <c r="F16" s="804"/>
      <c r="G16" s="805"/>
      <c r="H16" s="804"/>
      <c r="I16" s="805"/>
      <c r="J16" s="804"/>
      <c r="K16" s="805"/>
      <c r="L16" s="804"/>
      <c r="M16" s="805"/>
      <c r="N16" s="804"/>
      <c r="O16" s="805"/>
      <c r="P16" s="804"/>
      <c r="Q16" s="805"/>
      <c r="R16" s="804"/>
      <c r="S16" s="805"/>
      <c r="T16" s="804"/>
      <c r="U16" s="805"/>
      <c r="V16" s="806"/>
      <c r="W16" s="805"/>
      <c r="X16" s="806"/>
      <c r="Y16" s="805"/>
      <c r="Z16" s="804"/>
      <c r="AA16" s="805"/>
      <c r="AB16" s="807"/>
      <c r="AC16" s="805"/>
      <c r="AD16" s="807"/>
      <c r="AE16" s="805"/>
      <c r="AF16" s="807"/>
      <c r="AG16" s="805"/>
      <c r="AH16" s="807"/>
      <c r="AI16" s="805"/>
      <c r="AJ16" s="807"/>
      <c r="AK16" s="805"/>
      <c r="AL16" s="807"/>
      <c r="AM16" s="805"/>
      <c r="AN16" s="807"/>
      <c r="AO16" s="805"/>
      <c r="AP16" s="807"/>
      <c r="AQ16" s="805"/>
      <c r="AR16" s="807"/>
      <c r="AS16" s="805"/>
      <c r="AT16" s="807"/>
      <c r="AU16" s="805"/>
      <c r="AV16" s="807"/>
      <c r="AW16" s="805"/>
      <c r="AY16" s="837">
        <v>8</v>
      </c>
      <c r="AZ16" s="995" t="s">
        <v>396</v>
      </c>
      <c r="BA16" s="996" t="s">
        <v>27</v>
      </c>
      <c r="BB16" s="996" t="s">
        <v>0</v>
      </c>
      <c r="BC16" s="996"/>
      <c r="BD16" s="996" t="str">
        <f t="shared" si="0"/>
        <v>N/A</v>
      </c>
      <c r="BE16" s="996"/>
      <c r="BF16" s="996" t="str">
        <f t="shared" si="1"/>
        <v>N/A</v>
      </c>
      <c r="BG16" s="996"/>
      <c r="BH16" s="996" t="str">
        <f t="shared" si="2"/>
        <v>N/A</v>
      </c>
      <c r="BI16" s="996"/>
      <c r="BJ16" s="996" t="str">
        <f t="shared" si="3"/>
        <v>N/A</v>
      </c>
      <c r="BK16" s="996"/>
      <c r="BL16" s="996" t="str">
        <f t="shared" si="4"/>
        <v>N/A</v>
      </c>
      <c r="BM16" s="996"/>
      <c r="BN16" s="996" t="str">
        <f t="shared" si="5"/>
        <v>N/A</v>
      </c>
      <c r="BO16" s="996"/>
      <c r="BP16" s="996" t="str">
        <f t="shared" si="6"/>
        <v>N/A</v>
      </c>
      <c r="BQ16" s="996"/>
      <c r="BR16" s="996" t="str">
        <f t="shared" si="7"/>
        <v>N/A</v>
      </c>
      <c r="BS16" s="996"/>
      <c r="BT16" s="996" t="str">
        <f t="shared" si="8"/>
        <v>N/A</v>
      </c>
      <c r="BU16" s="996"/>
      <c r="BV16" s="996" t="str">
        <f t="shared" si="9"/>
        <v>N/A</v>
      </c>
      <c r="BW16" s="996"/>
      <c r="BX16" s="996" t="str">
        <f t="shared" si="10"/>
        <v>N/A</v>
      </c>
      <c r="BY16" s="996"/>
      <c r="BZ16" s="996" t="str">
        <f t="shared" si="11"/>
        <v>N/A</v>
      </c>
      <c r="CA16" s="996"/>
      <c r="CB16" s="996" t="str">
        <f t="shared" si="12"/>
        <v>N/A</v>
      </c>
      <c r="CC16" s="996"/>
      <c r="CD16" s="996" t="str">
        <f t="shared" si="13"/>
        <v>N/A</v>
      </c>
      <c r="CE16" s="996"/>
      <c r="CF16" s="996" t="str">
        <f t="shared" si="14"/>
        <v>N/A</v>
      </c>
      <c r="CG16" s="996"/>
      <c r="CH16" s="996" t="str">
        <f t="shared" si="15"/>
        <v>N/A</v>
      </c>
      <c r="CI16" s="996"/>
      <c r="CJ16" s="996" t="str">
        <f t="shared" si="16"/>
        <v>N/A</v>
      </c>
      <c r="CK16" s="996"/>
      <c r="CL16" s="996" t="str">
        <f t="shared" si="16"/>
        <v>N/A</v>
      </c>
      <c r="CM16" s="996"/>
      <c r="CN16" s="996" t="str">
        <f t="shared" si="16"/>
        <v>N/A</v>
      </c>
      <c r="CO16" s="996"/>
      <c r="CP16" s="996" t="str">
        <f t="shared" si="17"/>
        <v>N/A</v>
      </c>
      <c r="CQ16" s="996"/>
      <c r="CR16" s="996" t="str">
        <f t="shared" si="18"/>
        <v>N/A</v>
      </c>
      <c r="CS16" s="996"/>
    </row>
    <row r="17" spans="2:97" ht="18.75" customHeight="1">
      <c r="B17" s="828">
        <v>3650</v>
      </c>
      <c r="C17" s="803">
        <v>9</v>
      </c>
      <c r="D17" s="747" t="s">
        <v>313</v>
      </c>
      <c r="E17" s="748" t="s">
        <v>27</v>
      </c>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49"/>
      <c r="AT17" s="749"/>
      <c r="AU17" s="749"/>
      <c r="AV17" s="749"/>
      <c r="AW17" s="749"/>
      <c r="AY17" s="836">
        <v>9</v>
      </c>
      <c r="AZ17" s="997" t="s">
        <v>397</v>
      </c>
      <c r="BA17" s="998" t="s">
        <v>27</v>
      </c>
      <c r="BB17" s="998" t="s">
        <v>0</v>
      </c>
      <c r="BC17" s="998"/>
      <c r="BD17" s="998" t="str">
        <f t="shared" si="0"/>
        <v>N/A</v>
      </c>
      <c r="BE17" s="998"/>
      <c r="BF17" s="998" t="str">
        <f t="shared" si="1"/>
        <v>N/A</v>
      </c>
      <c r="BG17" s="998"/>
      <c r="BH17" s="998" t="str">
        <f t="shared" si="2"/>
        <v>N/A</v>
      </c>
      <c r="BI17" s="998"/>
      <c r="BJ17" s="998" t="str">
        <f>IF(OR(ISBLANK(N17),ISBLANK(L17)),"N/A",IF(ABS((N17-L17)/L17)&gt;0.25,"&gt; 25%","ok"))</f>
        <v>N/A</v>
      </c>
      <c r="BK17" s="998"/>
      <c r="BL17" s="998" t="str">
        <f>IF(OR(ISBLANK(P17),ISBLANK(N17)),"N/A",IF(ABS((P17-N17)/N17)&gt;0.25,"&gt; 25%","ok"))</f>
        <v>N/A</v>
      </c>
      <c r="BM17" s="998"/>
      <c r="BN17" s="998" t="str">
        <f>IF(OR(ISBLANK(R17),ISBLANK(P17)),"N/A",IF(ABS((R17-P17)/P17)&gt;0.25,"&gt; 25%","ok"))</f>
        <v>N/A</v>
      </c>
      <c r="BO17" s="998"/>
      <c r="BP17" s="998" t="str">
        <f>IF(OR(ISBLANK(T17),ISBLANK(R17)),"N/A",IF(ABS((T17-R17)/R17)&gt;0.25,"&gt; 25%","ok"))</f>
        <v>N/A</v>
      </c>
      <c r="BQ17" s="998"/>
      <c r="BR17" s="998" t="str">
        <f>IF(OR(ISBLANK(V17),ISBLANK(T17)),"N/A",IF(ABS((V17-T17)/T17)&gt;0.25,"&gt; 25%","ok"))</f>
        <v>N/A</v>
      </c>
      <c r="BS17" s="998"/>
      <c r="BT17" s="998" t="str">
        <f>IF(OR(ISBLANK(X17),ISBLANK(V17)),"N/A",IF(ABS((X17-V17)/V17)&gt;0.25,"&gt; 25%","ok"))</f>
        <v>N/A</v>
      </c>
      <c r="BU17" s="998"/>
      <c r="BV17" s="998" t="str">
        <f>IF(OR(ISBLANK(Z17),ISBLANK(X17)),"N/A",IF(ABS((Z17-X17)/X17)&gt;0.25,"&gt; 25%","ok"))</f>
        <v>N/A</v>
      </c>
      <c r="BW17" s="998"/>
      <c r="BX17" s="998" t="str">
        <f>IF(OR(ISBLANK(AB17),ISBLANK(Z17)),"N/A",IF(ABS((AB17-Z17)/Z17)&gt;0.25,"&gt; 25%","ok"))</f>
        <v>N/A</v>
      </c>
      <c r="BY17" s="998"/>
      <c r="BZ17" s="998" t="str">
        <f>IF(OR(ISBLANK(AD17),ISBLANK(AB17)),"N/A",IF(ABS((AD17-AB17)/AB17)&gt;0.25,"&gt; 25%","ok"))</f>
        <v>N/A</v>
      </c>
      <c r="CA17" s="998"/>
      <c r="CB17" s="998" t="str">
        <f>IF(OR(ISBLANK(AF17),ISBLANK(AD17)),"N/A",IF(ABS((AF17-AD17)/AD17)&gt;0.25,"&gt; 25%","ok"))</f>
        <v>N/A</v>
      </c>
      <c r="CC17" s="998"/>
      <c r="CD17" s="998" t="str">
        <f>IF(OR(ISBLANK(AH17),ISBLANK(AF17)),"N/A",IF(ABS((AH17-AF17)/AF17)&gt;0.25,"&gt; 25%","ok"))</f>
        <v>N/A</v>
      </c>
      <c r="CE17" s="998"/>
      <c r="CF17" s="998" t="str">
        <f>IF(OR(ISBLANK(AJ17),ISBLANK(AH17)),"N/A",IF(ABS((AJ17-AH17)/AH17)&gt;0.25,"&gt; 25%","ok"))</f>
        <v>N/A</v>
      </c>
      <c r="CG17" s="998"/>
      <c r="CH17" s="998" t="str">
        <f>IF(OR(ISBLANK(AL17),ISBLANK(AJ17)),"N/A",IF(ABS((AL17-AJ17)/AJ17)&gt;0.25,"&gt; 25%","ok"))</f>
        <v>N/A</v>
      </c>
      <c r="CI17" s="998"/>
      <c r="CJ17" s="998" t="str">
        <f>IF(OR(ISBLANK(AN17),ISBLANK(AL17)),"N/A",IF(ABS((AN17-AL17)/AL17)&gt;0.25,"&gt; 25%","ok"))</f>
        <v>N/A</v>
      </c>
      <c r="CK17" s="998"/>
      <c r="CL17" s="998" t="str">
        <f>IF(OR(ISBLANK(AP17),ISBLANK(AN17)),"N/A",IF(ABS((AP17-AN17)/AN17)&gt;0.25,"&gt; 25%","ok"))</f>
        <v>N/A</v>
      </c>
      <c r="CM17" s="998"/>
      <c r="CN17" s="998" t="str">
        <f>IF(OR(ISBLANK(AR17),ISBLANK(AP17)),"N/A",IF(ABS((AR17-AP17)/AP17)&gt;0.25,"&gt; 25%","ok"))</f>
        <v>N/A</v>
      </c>
      <c r="CO17" s="998"/>
      <c r="CP17" s="998" t="str">
        <f>IF(OR(ISBLANK(AT17),ISBLANK(AR17)),"N/A",IF(ABS((AT17-AR17)/AR17)&gt;0.25,"&gt; 25%","ok"))</f>
        <v>N/A</v>
      </c>
      <c r="CQ17" s="998"/>
      <c r="CR17" s="998" t="str">
        <f>IF(OR(ISBLANK(AV17),ISBLANK(AT17)),"N/A",IF(ABS((AV17-AT17)/AT17)&gt;0.25,"&gt; 25%","ok"))</f>
        <v>N/A</v>
      </c>
      <c r="CS17" s="998"/>
    </row>
    <row r="18" spans="2:97" ht="23.25" customHeight="1">
      <c r="B18" s="828">
        <v>3660</v>
      </c>
      <c r="C18" s="826">
        <v>10</v>
      </c>
      <c r="D18" s="822" t="s">
        <v>400</v>
      </c>
      <c r="E18" s="629" t="s">
        <v>27</v>
      </c>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49"/>
      <c r="AT18" s="749"/>
      <c r="AU18" s="749"/>
      <c r="AV18" s="749"/>
      <c r="AW18" s="749"/>
      <c r="AY18" s="279">
        <v>10</v>
      </c>
      <c r="AZ18" s="993" t="s">
        <v>390</v>
      </c>
      <c r="BA18" s="992" t="s">
        <v>27</v>
      </c>
      <c r="BB18" s="992" t="s">
        <v>0</v>
      </c>
      <c r="BC18" s="992"/>
      <c r="BD18" s="992" t="str">
        <f t="shared" si="0"/>
        <v>N/A</v>
      </c>
      <c r="BE18" s="992"/>
      <c r="BF18" s="992" t="str">
        <f t="shared" si="1"/>
        <v>N/A</v>
      </c>
      <c r="BG18" s="992"/>
      <c r="BH18" s="992" t="str">
        <f t="shared" si="2"/>
        <v>N/A</v>
      </c>
      <c r="BI18" s="992"/>
      <c r="BJ18" s="992" t="str">
        <f aca="true" t="shared" si="19" ref="BJ18:BJ24">IF(OR(ISBLANK(N18),ISBLANK(L18)),"N/A",IF(ABS((N18-L18)/L18)&gt;0.25,"&gt; 25%","ok"))</f>
        <v>N/A</v>
      </c>
      <c r="BK18" s="992"/>
      <c r="BL18" s="992" t="str">
        <f aca="true" t="shared" si="20" ref="BL18:BL24">IF(OR(ISBLANK(P18),ISBLANK(N18)),"N/A",IF(ABS((P18-N18)/N18)&gt;0.25,"&gt; 25%","ok"))</f>
        <v>N/A</v>
      </c>
      <c r="BM18" s="992"/>
      <c r="BN18" s="992" t="str">
        <f aca="true" t="shared" si="21" ref="BN18:BN24">IF(OR(ISBLANK(R18),ISBLANK(P18)),"N/A",IF(ABS((R18-P18)/P18)&gt;0.25,"&gt; 25%","ok"))</f>
        <v>N/A</v>
      </c>
      <c r="BO18" s="992"/>
      <c r="BP18" s="992" t="str">
        <f aca="true" t="shared" si="22" ref="BP18:BP24">IF(OR(ISBLANK(T18),ISBLANK(R18)),"N/A",IF(ABS((T18-R18)/R18)&gt;0.25,"&gt; 25%","ok"))</f>
        <v>N/A</v>
      </c>
      <c r="BQ18" s="992"/>
      <c r="BR18" s="992" t="str">
        <f aca="true" t="shared" si="23" ref="BR18:BR24">IF(OR(ISBLANK(V18),ISBLANK(T18)),"N/A",IF(ABS((V18-T18)/T18)&gt;0.25,"&gt; 25%","ok"))</f>
        <v>N/A</v>
      </c>
      <c r="BS18" s="992"/>
      <c r="BT18" s="992" t="str">
        <f aca="true" t="shared" si="24" ref="BT18:BT24">IF(OR(ISBLANK(X18),ISBLANK(V18)),"N/A",IF(ABS((X18-V18)/V18)&gt;0.25,"&gt; 25%","ok"))</f>
        <v>N/A</v>
      </c>
      <c r="BU18" s="992"/>
      <c r="BV18" s="992" t="str">
        <f aca="true" t="shared" si="25" ref="BV18:BV24">IF(OR(ISBLANK(Z18),ISBLANK(X18)),"N/A",IF(ABS((Z18-X18)/X18)&gt;0.25,"&gt; 25%","ok"))</f>
        <v>N/A</v>
      </c>
      <c r="BW18" s="992"/>
      <c r="BX18" s="992" t="str">
        <f aca="true" t="shared" si="26" ref="BX18:BX24">IF(OR(ISBLANK(AB18),ISBLANK(Z18)),"N/A",IF(ABS((AB18-Z18)/Z18)&gt;0.25,"&gt; 25%","ok"))</f>
        <v>N/A</v>
      </c>
      <c r="BY18" s="992"/>
      <c r="BZ18" s="992" t="str">
        <f aca="true" t="shared" si="27" ref="BZ18:BZ24">IF(OR(ISBLANK(AD18),ISBLANK(AB18)),"N/A",IF(ABS((AD18-AB18)/AB18)&gt;0.25,"&gt; 25%","ok"))</f>
        <v>N/A</v>
      </c>
      <c r="CA18" s="992"/>
      <c r="CB18" s="992" t="str">
        <f aca="true" t="shared" si="28" ref="CB18:CB24">IF(OR(ISBLANK(AF18),ISBLANK(AD18)),"N/A",IF(ABS((AF18-AD18)/AD18)&gt;0.25,"&gt; 25%","ok"))</f>
        <v>N/A</v>
      </c>
      <c r="CC18" s="992"/>
      <c r="CD18" s="992" t="str">
        <f aca="true" t="shared" si="29" ref="CD18:CD24">IF(OR(ISBLANK(AH18),ISBLANK(AF18)),"N/A",IF(ABS((AH18-AF18)/AF18)&gt;0.25,"&gt; 25%","ok"))</f>
        <v>N/A</v>
      </c>
      <c r="CE18" s="992"/>
      <c r="CF18" s="992" t="str">
        <f aca="true" t="shared" si="30" ref="CF18:CF24">IF(OR(ISBLANK(AJ18),ISBLANK(AH18)),"N/A",IF(ABS((AJ18-AH18)/AH18)&gt;0.25,"&gt; 25%","ok"))</f>
        <v>N/A</v>
      </c>
      <c r="CG18" s="992"/>
      <c r="CH18" s="992" t="str">
        <f aca="true" t="shared" si="31" ref="CH18:CH24">IF(OR(ISBLANK(AL18),ISBLANK(AJ18)),"N/A",IF(ABS((AL18-AJ18)/AJ18)&gt;0.25,"&gt; 25%","ok"))</f>
        <v>N/A</v>
      </c>
      <c r="CI18" s="992"/>
      <c r="CJ18" s="992" t="str">
        <f aca="true" t="shared" si="32" ref="CJ18:CJ24">IF(OR(ISBLANK(AN18),ISBLANK(AL18)),"N/A",IF(ABS((AN18-AL18)/AL18)&gt;0.25,"&gt; 25%","ok"))</f>
        <v>N/A</v>
      </c>
      <c r="CK18" s="992"/>
      <c r="CL18" s="992" t="str">
        <f aca="true" t="shared" si="33" ref="CL18:CL24">IF(OR(ISBLANK(AP18),ISBLANK(AN18)),"N/A",IF(ABS((AP18-AN18)/AN18)&gt;0.25,"&gt; 25%","ok"))</f>
        <v>N/A</v>
      </c>
      <c r="CM18" s="992"/>
      <c r="CN18" s="992" t="str">
        <f aca="true" t="shared" si="34" ref="CN18:CN24">IF(OR(ISBLANK(AR18),ISBLANK(AP18)),"N/A",IF(ABS((AR18-AP18)/AP18)&gt;0.25,"&gt; 25%","ok"))</f>
        <v>N/A</v>
      </c>
      <c r="CO18" s="992"/>
      <c r="CP18" s="992" t="str">
        <f aca="true" t="shared" si="35" ref="CP18:CP24">IF(OR(ISBLANK(AT18),ISBLANK(AR18)),"N/A",IF(ABS((AT18-AR18)/AR18)&gt;0.25,"&gt; 25%","ok"))</f>
        <v>N/A</v>
      </c>
      <c r="CQ18" s="992"/>
      <c r="CR18" s="992" t="str">
        <f aca="true" t="shared" si="36" ref="CR18:CR24">IF(OR(ISBLANK(AV18),ISBLANK(AT18)),"N/A",IF(ABS((AV18-AT18)/AT18)&gt;0.25,"&gt; 25%","ok"))</f>
        <v>N/A</v>
      </c>
      <c r="CS18" s="992"/>
    </row>
    <row r="19" spans="2:97" ht="23.25" customHeight="1">
      <c r="B19" s="828">
        <v>3670</v>
      </c>
      <c r="C19" s="826">
        <v>11</v>
      </c>
      <c r="D19" s="823" t="s">
        <v>369</v>
      </c>
      <c r="E19" s="629" t="s">
        <v>27</v>
      </c>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49"/>
      <c r="AT19" s="749"/>
      <c r="AU19" s="749"/>
      <c r="AV19" s="749"/>
      <c r="AW19" s="749"/>
      <c r="AY19" s="279">
        <v>11</v>
      </c>
      <c r="AZ19" s="993" t="s">
        <v>391</v>
      </c>
      <c r="BA19" s="992" t="s">
        <v>27</v>
      </c>
      <c r="BB19" s="992" t="s">
        <v>0</v>
      </c>
      <c r="BC19" s="992"/>
      <c r="BD19" s="992" t="str">
        <f t="shared" si="0"/>
        <v>N/A</v>
      </c>
      <c r="BE19" s="992"/>
      <c r="BF19" s="992" t="str">
        <f t="shared" si="1"/>
        <v>N/A</v>
      </c>
      <c r="BG19" s="992"/>
      <c r="BH19" s="992" t="str">
        <f t="shared" si="2"/>
        <v>N/A</v>
      </c>
      <c r="BI19" s="992"/>
      <c r="BJ19" s="992" t="str">
        <f t="shared" si="19"/>
        <v>N/A</v>
      </c>
      <c r="BK19" s="992"/>
      <c r="BL19" s="992" t="str">
        <f t="shared" si="20"/>
        <v>N/A</v>
      </c>
      <c r="BM19" s="992"/>
      <c r="BN19" s="992" t="str">
        <f t="shared" si="21"/>
        <v>N/A</v>
      </c>
      <c r="BO19" s="992"/>
      <c r="BP19" s="992" t="str">
        <f t="shared" si="22"/>
        <v>N/A</v>
      </c>
      <c r="BQ19" s="992"/>
      <c r="BR19" s="992" t="str">
        <f t="shared" si="23"/>
        <v>N/A</v>
      </c>
      <c r="BS19" s="992"/>
      <c r="BT19" s="992" t="str">
        <f t="shared" si="24"/>
        <v>N/A</v>
      </c>
      <c r="BU19" s="992"/>
      <c r="BV19" s="992" t="str">
        <f t="shared" si="25"/>
        <v>N/A</v>
      </c>
      <c r="BW19" s="992"/>
      <c r="BX19" s="992" t="str">
        <f t="shared" si="26"/>
        <v>N/A</v>
      </c>
      <c r="BY19" s="992"/>
      <c r="BZ19" s="992" t="str">
        <f t="shared" si="27"/>
        <v>N/A</v>
      </c>
      <c r="CA19" s="992"/>
      <c r="CB19" s="992" t="str">
        <f t="shared" si="28"/>
        <v>N/A</v>
      </c>
      <c r="CC19" s="992"/>
      <c r="CD19" s="992" t="str">
        <f t="shared" si="29"/>
        <v>N/A</v>
      </c>
      <c r="CE19" s="992"/>
      <c r="CF19" s="992" t="str">
        <f t="shared" si="30"/>
        <v>N/A</v>
      </c>
      <c r="CG19" s="992"/>
      <c r="CH19" s="992" t="str">
        <f t="shared" si="31"/>
        <v>N/A</v>
      </c>
      <c r="CI19" s="992"/>
      <c r="CJ19" s="992" t="str">
        <f t="shared" si="32"/>
        <v>N/A</v>
      </c>
      <c r="CK19" s="992"/>
      <c r="CL19" s="992" t="str">
        <f t="shared" si="33"/>
        <v>N/A</v>
      </c>
      <c r="CM19" s="992"/>
      <c r="CN19" s="992" t="str">
        <f t="shared" si="34"/>
        <v>N/A</v>
      </c>
      <c r="CO19" s="992"/>
      <c r="CP19" s="992" t="str">
        <f t="shared" si="35"/>
        <v>N/A</v>
      </c>
      <c r="CQ19" s="992"/>
      <c r="CR19" s="992" t="str">
        <f t="shared" si="36"/>
        <v>N/A</v>
      </c>
      <c r="CS19" s="992"/>
    </row>
    <row r="20" spans="2:97" ht="35.25" customHeight="1">
      <c r="B20" s="828">
        <v>3680</v>
      </c>
      <c r="C20" s="826">
        <v>12</v>
      </c>
      <c r="D20" s="823" t="s">
        <v>372</v>
      </c>
      <c r="E20" s="629" t="s">
        <v>27</v>
      </c>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49"/>
      <c r="AT20" s="749"/>
      <c r="AU20" s="749"/>
      <c r="AV20" s="749"/>
      <c r="AW20" s="749"/>
      <c r="AY20" s="279">
        <v>12</v>
      </c>
      <c r="AZ20" s="993" t="s">
        <v>392</v>
      </c>
      <c r="BA20" s="992" t="s">
        <v>27</v>
      </c>
      <c r="BB20" s="992" t="s">
        <v>0</v>
      </c>
      <c r="BC20" s="992"/>
      <c r="BD20" s="992" t="str">
        <f t="shared" si="0"/>
        <v>N/A</v>
      </c>
      <c r="BE20" s="992"/>
      <c r="BF20" s="992" t="str">
        <f t="shared" si="1"/>
        <v>N/A</v>
      </c>
      <c r="BG20" s="992"/>
      <c r="BH20" s="992" t="str">
        <f t="shared" si="2"/>
        <v>N/A</v>
      </c>
      <c r="BI20" s="992"/>
      <c r="BJ20" s="992" t="str">
        <f t="shared" si="19"/>
        <v>N/A</v>
      </c>
      <c r="BK20" s="992"/>
      <c r="BL20" s="992" t="str">
        <f t="shared" si="20"/>
        <v>N/A</v>
      </c>
      <c r="BM20" s="992"/>
      <c r="BN20" s="992" t="str">
        <f t="shared" si="21"/>
        <v>N/A</v>
      </c>
      <c r="BO20" s="992"/>
      <c r="BP20" s="992" t="str">
        <f t="shared" si="22"/>
        <v>N/A</v>
      </c>
      <c r="BQ20" s="992"/>
      <c r="BR20" s="992" t="str">
        <f t="shared" si="23"/>
        <v>N/A</v>
      </c>
      <c r="BS20" s="992"/>
      <c r="BT20" s="992" t="str">
        <f t="shared" si="24"/>
        <v>N/A</v>
      </c>
      <c r="BU20" s="992"/>
      <c r="BV20" s="992" t="str">
        <f t="shared" si="25"/>
        <v>N/A</v>
      </c>
      <c r="BW20" s="992"/>
      <c r="BX20" s="992" t="str">
        <f t="shared" si="26"/>
        <v>N/A</v>
      </c>
      <c r="BY20" s="992"/>
      <c r="BZ20" s="992" t="str">
        <f t="shared" si="27"/>
        <v>N/A</v>
      </c>
      <c r="CA20" s="992"/>
      <c r="CB20" s="992" t="str">
        <f t="shared" si="28"/>
        <v>N/A</v>
      </c>
      <c r="CC20" s="992"/>
      <c r="CD20" s="992" t="str">
        <f t="shared" si="29"/>
        <v>N/A</v>
      </c>
      <c r="CE20" s="992"/>
      <c r="CF20" s="992" t="str">
        <f t="shared" si="30"/>
        <v>N/A</v>
      </c>
      <c r="CG20" s="992"/>
      <c r="CH20" s="992" t="str">
        <f t="shared" si="31"/>
        <v>N/A</v>
      </c>
      <c r="CI20" s="992"/>
      <c r="CJ20" s="992" t="str">
        <f t="shared" si="32"/>
        <v>N/A</v>
      </c>
      <c r="CK20" s="992"/>
      <c r="CL20" s="992" t="str">
        <f t="shared" si="33"/>
        <v>N/A</v>
      </c>
      <c r="CM20" s="992"/>
      <c r="CN20" s="992" t="str">
        <f t="shared" si="34"/>
        <v>N/A</v>
      </c>
      <c r="CO20" s="992"/>
      <c r="CP20" s="992" t="str">
        <f t="shared" si="35"/>
        <v>N/A</v>
      </c>
      <c r="CQ20" s="992"/>
      <c r="CR20" s="992" t="str">
        <f t="shared" si="36"/>
        <v>N/A</v>
      </c>
      <c r="CS20" s="992"/>
    </row>
    <row r="21" spans="2:97" ht="18.75" customHeight="1">
      <c r="B21" s="828">
        <v>3690</v>
      </c>
      <c r="C21" s="826">
        <v>13</v>
      </c>
      <c r="D21" s="823" t="s">
        <v>373</v>
      </c>
      <c r="E21" s="629" t="s">
        <v>27</v>
      </c>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49"/>
      <c r="AT21" s="749"/>
      <c r="AU21" s="749"/>
      <c r="AV21" s="749"/>
      <c r="AW21" s="749"/>
      <c r="AY21" s="279">
        <v>13</v>
      </c>
      <c r="AZ21" s="993" t="s">
        <v>398</v>
      </c>
      <c r="BA21" s="992" t="s">
        <v>27</v>
      </c>
      <c r="BB21" s="992" t="s">
        <v>0</v>
      </c>
      <c r="BC21" s="992"/>
      <c r="BD21" s="992" t="str">
        <f t="shared" si="0"/>
        <v>N/A</v>
      </c>
      <c r="BE21" s="992"/>
      <c r="BF21" s="992" t="str">
        <f t="shared" si="1"/>
        <v>N/A</v>
      </c>
      <c r="BG21" s="992"/>
      <c r="BH21" s="992" t="str">
        <f t="shared" si="2"/>
        <v>N/A</v>
      </c>
      <c r="BI21" s="992"/>
      <c r="BJ21" s="992" t="str">
        <f t="shared" si="19"/>
        <v>N/A</v>
      </c>
      <c r="BK21" s="992"/>
      <c r="BL21" s="992" t="str">
        <f t="shared" si="20"/>
        <v>N/A</v>
      </c>
      <c r="BM21" s="992"/>
      <c r="BN21" s="992" t="str">
        <f t="shared" si="21"/>
        <v>N/A</v>
      </c>
      <c r="BO21" s="992"/>
      <c r="BP21" s="992" t="str">
        <f t="shared" si="22"/>
        <v>N/A</v>
      </c>
      <c r="BQ21" s="992"/>
      <c r="BR21" s="992" t="str">
        <f t="shared" si="23"/>
        <v>N/A</v>
      </c>
      <c r="BS21" s="992"/>
      <c r="BT21" s="992" t="str">
        <f t="shared" si="24"/>
        <v>N/A</v>
      </c>
      <c r="BU21" s="992"/>
      <c r="BV21" s="992" t="str">
        <f t="shared" si="25"/>
        <v>N/A</v>
      </c>
      <c r="BW21" s="992"/>
      <c r="BX21" s="992" t="str">
        <f t="shared" si="26"/>
        <v>N/A</v>
      </c>
      <c r="BY21" s="992"/>
      <c r="BZ21" s="992" t="str">
        <f t="shared" si="27"/>
        <v>N/A</v>
      </c>
      <c r="CA21" s="992"/>
      <c r="CB21" s="992" t="str">
        <f t="shared" si="28"/>
        <v>N/A</v>
      </c>
      <c r="CC21" s="992"/>
      <c r="CD21" s="992" t="str">
        <f t="shared" si="29"/>
        <v>N/A</v>
      </c>
      <c r="CE21" s="992"/>
      <c r="CF21" s="992" t="str">
        <f t="shared" si="30"/>
        <v>N/A</v>
      </c>
      <c r="CG21" s="992"/>
      <c r="CH21" s="992" t="str">
        <f t="shared" si="31"/>
        <v>N/A</v>
      </c>
      <c r="CI21" s="992"/>
      <c r="CJ21" s="992" t="str">
        <f t="shared" si="32"/>
        <v>N/A</v>
      </c>
      <c r="CK21" s="992"/>
      <c r="CL21" s="992" t="str">
        <f t="shared" si="33"/>
        <v>N/A</v>
      </c>
      <c r="CM21" s="992"/>
      <c r="CN21" s="992" t="str">
        <f t="shared" si="34"/>
        <v>N/A</v>
      </c>
      <c r="CO21" s="992"/>
      <c r="CP21" s="992" t="str">
        <f t="shared" si="35"/>
        <v>N/A</v>
      </c>
      <c r="CQ21" s="992"/>
      <c r="CR21" s="992" t="str">
        <f t="shared" si="36"/>
        <v>N/A</v>
      </c>
      <c r="CS21" s="992"/>
    </row>
    <row r="22" spans="2:97" ht="18.75" customHeight="1">
      <c r="B22" s="828">
        <v>3691</v>
      </c>
      <c r="C22" s="826">
        <v>14</v>
      </c>
      <c r="D22" s="824" t="s">
        <v>401</v>
      </c>
      <c r="E22" s="629" t="s">
        <v>27</v>
      </c>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49"/>
      <c r="AT22" s="749"/>
      <c r="AU22" s="749"/>
      <c r="AV22" s="749"/>
      <c r="AW22" s="749"/>
      <c r="AY22" s="279">
        <v>14</v>
      </c>
      <c r="AZ22" s="994" t="s">
        <v>394</v>
      </c>
      <c r="BA22" s="992" t="s">
        <v>27</v>
      </c>
      <c r="BB22" s="992" t="s">
        <v>0</v>
      </c>
      <c r="BC22" s="992"/>
      <c r="BD22" s="992" t="str">
        <f t="shared" si="0"/>
        <v>N/A</v>
      </c>
      <c r="BE22" s="992"/>
      <c r="BF22" s="992" t="str">
        <f t="shared" si="1"/>
        <v>N/A</v>
      </c>
      <c r="BG22" s="992"/>
      <c r="BH22" s="992" t="str">
        <f t="shared" si="2"/>
        <v>N/A</v>
      </c>
      <c r="BI22" s="992"/>
      <c r="BJ22" s="992" t="str">
        <f>IF(OR(ISBLANK(N22),ISBLANK(L22)),"N/A",IF(ABS((N22-L22)/L22)&gt;0.25,"&gt; 25%","ok"))</f>
        <v>N/A</v>
      </c>
      <c r="BK22" s="992"/>
      <c r="BL22" s="992" t="str">
        <f>IF(OR(ISBLANK(P22),ISBLANK(N22)),"N/A",IF(ABS((P22-N22)/N22)&gt;0.25,"&gt; 25%","ok"))</f>
        <v>N/A</v>
      </c>
      <c r="BM22" s="992"/>
      <c r="BN22" s="992" t="str">
        <f>IF(OR(ISBLANK(R22),ISBLANK(P22)),"N/A",IF(ABS((R22-P22)/P22)&gt;0.25,"&gt; 25%","ok"))</f>
        <v>N/A</v>
      </c>
      <c r="BO22" s="992"/>
      <c r="BP22" s="992" t="str">
        <f>IF(OR(ISBLANK(T22),ISBLANK(R22)),"N/A",IF(ABS((T22-R22)/R22)&gt;0.25,"&gt; 25%","ok"))</f>
        <v>N/A</v>
      </c>
      <c r="BQ22" s="992"/>
      <c r="BR22" s="992" t="str">
        <f>IF(OR(ISBLANK(V22),ISBLANK(T22)),"N/A",IF(ABS((V22-T22)/T22)&gt;0.25,"&gt; 25%","ok"))</f>
        <v>N/A</v>
      </c>
      <c r="BS22" s="992"/>
      <c r="BT22" s="992" t="str">
        <f>IF(OR(ISBLANK(X22),ISBLANK(V22)),"N/A",IF(ABS((X22-V22)/V22)&gt;0.25,"&gt; 25%","ok"))</f>
        <v>N/A</v>
      </c>
      <c r="BU22" s="992"/>
      <c r="BV22" s="992" t="str">
        <f>IF(OR(ISBLANK(Z22),ISBLANK(X22)),"N/A",IF(ABS((Z22-X22)/X22)&gt;0.25,"&gt; 25%","ok"))</f>
        <v>N/A</v>
      </c>
      <c r="BW22" s="992"/>
      <c r="BX22" s="992" t="str">
        <f>IF(OR(ISBLANK(AB22),ISBLANK(Z22)),"N/A",IF(ABS((AB22-Z22)/Z22)&gt;0.25,"&gt; 25%","ok"))</f>
        <v>N/A</v>
      </c>
      <c r="BY22" s="992"/>
      <c r="BZ22" s="992" t="str">
        <f>IF(OR(ISBLANK(AD22),ISBLANK(AB22)),"N/A",IF(ABS((AD22-AB22)/AB22)&gt;0.25,"&gt; 25%","ok"))</f>
        <v>N/A</v>
      </c>
      <c r="CA22" s="992"/>
      <c r="CB22" s="992" t="str">
        <f>IF(OR(ISBLANK(AF22),ISBLANK(AD22)),"N/A",IF(ABS((AF22-AD22)/AD22)&gt;0.25,"&gt; 25%","ok"))</f>
        <v>N/A</v>
      </c>
      <c r="CC22" s="992"/>
      <c r="CD22" s="992" t="str">
        <f>IF(OR(ISBLANK(AH22),ISBLANK(AF22)),"N/A",IF(ABS((AH22-AF22)/AF22)&gt;0.25,"&gt; 25%","ok"))</f>
        <v>N/A</v>
      </c>
      <c r="CE22" s="992"/>
      <c r="CF22" s="992" t="str">
        <f>IF(OR(ISBLANK(AJ22),ISBLANK(AH22)),"N/A",IF(ABS((AJ22-AH22)/AH22)&gt;0.25,"&gt; 25%","ok"))</f>
        <v>N/A</v>
      </c>
      <c r="CG22" s="992"/>
      <c r="CH22" s="992" t="str">
        <f>IF(OR(ISBLANK(AL22),ISBLANK(AJ22)),"N/A",IF(ABS((AL22-AJ22)/AJ22)&gt;0.25,"&gt; 25%","ok"))</f>
        <v>N/A</v>
      </c>
      <c r="CI22" s="992"/>
      <c r="CJ22" s="992" t="str">
        <f>IF(OR(ISBLANK(AN22),ISBLANK(AL22)),"N/A",IF(ABS((AN22-AL22)/AL22)&gt;0.25,"&gt; 25%","ok"))</f>
        <v>N/A</v>
      </c>
      <c r="CK22" s="992"/>
      <c r="CL22" s="992" t="str">
        <f>IF(OR(ISBLANK(AP22),ISBLANK(AN22)),"N/A",IF(ABS((AP22-AN22)/AN22)&gt;0.25,"&gt; 25%","ok"))</f>
        <v>N/A</v>
      </c>
      <c r="CM22" s="992"/>
      <c r="CN22" s="992" t="str">
        <f>IF(OR(ISBLANK(AR22),ISBLANK(AP22)),"N/A",IF(ABS((AR22-AP22)/AP22)&gt;0.25,"&gt; 25%","ok"))</f>
        <v>N/A</v>
      </c>
      <c r="CO22" s="992"/>
      <c r="CP22" s="992" t="str">
        <f>IF(OR(ISBLANK(AT22),ISBLANK(AR22)),"N/A",IF(ABS((AT22-AR22)/AR22)&gt;0.25,"&gt; 25%","ok"))</f>
        <v>N/A</v>
      </c>
      <c r="CQ22" s="992"/>
      <c r="CR22" s="992" t="str">
        <f>IF(OR(ISBLANK(AV22),ISBLANK(AT22)),"N/A",IF(ABS((AV22-AT22)/AT22)&gt;0.25,"&gt; 25%","ok"))</f>
        <v>N/A</v>
      </c>
      <c r="CS22" s="992"/>
    </row>
    <row r="23" spans="2:97" ht="18.75" customHeight="1">
      <c r="B23" s="828">
        <v>3692</v>
      </c>
      <c r="C23" s="826">
        <v>15</v>
      </c>
      <c r="D23" s="824" t="s">
        <v>402</v>
      </c>
      <c r="E23" s="629" t="s">
        <v>27</v>
      </c>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49"/>
      <c r="AT23" s="749"/>
      <c r="AU23" s="749"/>
      <c r="AV23" s="749"/>
      <c r="AW23" s="749"/>
      <c r="AY23" s="279">
        <v>15</v>
      </c>
      <c r="AZ23" s="994" t="s">
        <v>395</v>
      </c>
      <c r="BA23" s="992" t="s">
        <v>27</v>
      </c>
      <c r="BB23" s="992" t="s">
        <v>0</v>
      </c>
      <c r="BC23" s="992"/>
      <c r="BD23" s="992" t="str">
        <f t="shared" si="0"/>
        <v>N/A</v>
      </c>
      <c r="BE23" s="992"/>
      <c r="BF23" s="992" t="str">
        <f t="shared" si="1"/>
        <v>N/A</v>
      </c>
      <c r="BG23" s="992"/>
      <c r="BH23" s="992" t="str">
        <f t="shared" si="2"/>
        <v>N/A</v>
      </c>
      <c r="BI23" s="992"/>
      <c r="BJ23" s="992" t="str">
        <f t="shared" si="19"/>
        <v>N/A</v>
      </c>
      <c r="BK23" s="992"/>
      <c r="BL23" s="992" t="str">
        <f t="shared" si="20"/>
        <v>N/A</v>
      </c>
      <c r="BM23" s="992"/>
      <c r="BN23" s="992" t="str">
        <f t="shared" si="21"/>
        <v>N/A</v>
      </c>
      <c r="BO23" s="992"/>
      <c r="BP23" s="992" t="str">
        <f t="shared" si="22"/>
        <v>N/A</v>
      </c>
      <c r="BQ23" s="992"/>
      <c r="BR23" s="992" t="str">
        <f t="shared" si="23"/>
        <v>N/A</v>
      </c>
      <c r="BS23" s="992"/>
      <c r="BT23" s="992" t="str">
        <f t="shared" si="24"/>
        <v>N/A</v>
      </c>
      <c r="BU23" s="992"/>
      <c r="BV23" s="992" t="str">
        <f t="shared" si="25"/>
        <v>N/A</v>
      </c>
      <c r="BW23" s="992"/>
      <c r="BX23" s="992" t="str">
        <f t="shared" si="26"/>
        <v>N/A</v>
      </c>
      <c r="BY23" s="992"/>
      <c r="BZ23" s="992" t="str">
        <f t="shared" si="27"/>
        <v>N/A</v>
      </c>
      <c r="CA23" s="992"/>
      <c r="CB23" s="992" t="str">
        <f t="shared" si="28"/>
        <v>N/A</v>
      </c>
      <c r="CC23" s="992"/>
      <c r="CD23" s="992" t="str">
        <f t="shared" si="29"/>
        <v>N/A</v>
      </c>
      <c r="CE23" s="992"/>
      <c r="CF23" s="992" t="str">
        <f t="shared" si="30"/>
        <v>N/A</v>
      </c>
      <c r="CG23" s="992"/>
      <c r="CH23" s="992" t="str">
        <f t="shared" si="31"/>
        <v>N/A</v>
      </c>
      <c r="CI23" s="992"/>
      <c r="CJ23" s="992" t="str">
        <f t="shared" si="32"/>
        <v>N/A</v>
      </c>
      <c r="CK23" s="992"/>
      <c r="CL23" s="992" t="str">
        <f t="shared" si="33"/>
        <v>N/A</v>
      </c>
      <c r="CM23" s="992"/>
      <c r="CN23" s="992" t="str">
        <f t="shared" si="34"/>
        <v>N/A</v>
      </c>
      <c r="CO23" s="992"/>
      <c r="CP23" s="992" t="str">
        <f t="shared" si="35"/>
        <v>N/A</v>
      </c>
      <c r="CQ23" s="992"/>
      <c r="CR23" s="992" t="str">
        <f t="shared" si="36"/>
        <v>N/A</v>
      </c>
      <c r="CS23" s="992"/>
    </row>
    <row r="24" spans="2:97" ht="35.25" customHeight="1" thickBot="1">
      <c r="B24" s="828">
        <v>3693</v>
      </c>
      <c r="C24" s="827">
        <v>16</v>
      </c>
      <c r="D24" s="825" t="s">
        <v>404</v>
      </c>
      <c r="E24" s="820" t="s">
        <v>27</v>
      </c>
      <c r="F24" s="808"/>
      <c r="G24" s="809"/>
      <c r="H24" s="808"/>
      <c r="I24" s="809"/>
      <c r="J24" s="808"/>
      <c r="K24" s="809"/>
      <c r="L24" s="808"/>
      <c r="M24" s="809"/>
      <c r="N24" s="808"/>
      <c r="O24" s="809"/>
      <c r="P24" s="808"/>
      <c r="Q24" s="809"/>
      <c r="R24" s="808"/>
      <c r="S24" s="809"/>
      <c r="T24" s="808"/>
      <c r="U24" s="809"/>
      <c r="V24" s="808"/>
      <c r="W24" s="809"/>
      <c r="X24" s="808"/>
      <c r="Y24" s="809"/>
      <c r="Z24" s="808"/>
      <c r="AA24" s="809"/>
      <c r="AB24" s="808"/>
      <c r="AC24" s="809"/>
      <c r="AD24" s="810"/>
      <c r="AE24" s="809"/>
      <c r="AF24" s="810"/>
      <c r="AG24" s="809"/>
      <c r="AH24" s="808"/>
      <c r="AI24" s="809"/>
      <c r="AJ24" s="808"/>
      <c r="AK24" s="809"/>
      <c r="AL24" s="808"/>
      <c r="AM24" s="809"/>
      <c r="AN24" s="808"/>
      <c r="AO24" s="809"/>
      <c r="AP24" s="808"/>
      <c r="AQ24" s="809"/>
      <c r="AR24" s="808"/>
      <c r="AS24" s="809"/>
      <c r="AT24" s="808"/>
      <c r="AU24" s="809"/>
      <c r="AV24" s="808"/>
      <c r="AW24" s="809"/>
      <c r="AY24" s="837">
        <v>16</v>
      </c>
      <c r="AZ24" s="995" t="s">
        <v>396</v>
      </c>
      <c r="BA24" s="996" t="s">
        <v>27</v>
      </c>
      <c r="BB24" s="996" t="s">
        <v>0</v>
      </c>
      <c r="BC24" s="996"/>
      <c r="BD24" s="996" t="str">
        <f t="shared" si="0"/>
        <v>N/A</v>
      </c>
      <c r="BE24" s="996"/>
      <c r="BF24" s="996" t="str">
        <f t="shared" si="1"/>
        <v>N/A</v>
      </c>
      <c r="BG24" s="996"/>
      <c r="BH24" s="996" t="str">
        <f t="shared" si="2"/>
        <v>N/A</v>
      </c>
      <c r="BI24" s="996"/>
      <c r="BJ24" s="996" t="str">
        <f t="shared" si="19"/>
        <v>N/A</v>
      </c>
      <c r="BK24" s="996"/>
      <c r="BL24" s="996" t="str">
        <f t="shared" si="20"/>
        <v>N/A</v>
      </c>
      <c r="BM24" s="996"/>
      <c r="BN24" s="996" t="str">
        <f t="shared" si="21"/>
        <v>N/A</v>
      </c>
      <c r="BO24" s="996"/>
      <c r="BP24" s="996" t="str">
        <f t="shared" si="22"/>
        <v>N/A</v>
      </c>
      <c r="BQ24" s="996"/>
      <c r="BR24" s="996" t="str">
        <f t="shared" si="23"/>
        <v>N/A</v>
      </c>
      <c r="BS24" s="996"/>
      <c r="BT24" s="996" t="str">
        <f t="shared" si="24"/>
        <v>N/A</v>
      </c>
      <c r="BU24" s="996"/>
      <c r="BV24" s="996" t="str">
        <f t="shared" si="25"/>
        <v>N/A</v>
      </c>
      <c r="BW24" s="996"/>
      <c r="BX24" s="996" t="str">
        <f t="shared" si="26"/>
        <v>N/A</v>
      </c>
      <c r="BY24" s="996"/>
      <c r="BZ24" s="996" t="str">
        <f t="shared" si="27"/>
        <v>N/A</v>
      </c>
      <c r="CA24" s="996"/>
      <c r="CB24" s="996" t="str">
        <f t="shared" si="28"/>
        <v>N/A</v>
      </c>
      <c r="CC24" s="996"/>
      <c r="CD24" s="996" t="str">
        <f t="shared" si="29"/>
        <v>N/A</v>
      </c>
      <c r="CE24" s="996"/>
      <c r="CF24" s="996" t="str">
        <f t="shared" si="30"/>
        <v>N/A</v>
      </c>
      <c r="CG24" s="996"/>
      <c r="CH24" s="996" t="str">
        <f t="shared" si="31"/>
        <v>N/A</v>
      </c>
      <c r="CI24" s="996"/>
      <c r="CJ24" s="996" t="str">
        <f t="shared" si="32"/>
        <v>N/A</v>
      </c>
      <c r="CK24" s="996"/>
      <c r="CL24" s="996" t="str">
        <f t="shared" si="33"/>
        <v>N/A</v>
      </c>
      <c r="CM24" s="996"/>
      <c r="CN24" s="996" t="str">
        <f t="shared" si="34"/>
        <v>N/A</v>
      </c>
      <c r="CO24" s="996"/>
      <c r="CP24" s="996" t="str">
        <f t="shared" si="35"/>
        <v>N/A</v>
      </c>
      <c r="CQ24" s="996"/>
      <c r="CR24" s="996" t="str">
        <f t="shared" si="36"/>
        <v>N/A</v>
      </c>
      <c r="CS24" s="996"/>
    </row>
    <row r="25" spans="3:97" ht="12.75">
      <c r="C25" s="752"/>
      <c r="D25" s="753"/>
      <c r="E25" s="752"/>
      <c r="F25" s="754"/>
      <c r="G25" s="754"/>
      <c r="H25" s="755"/>
      <c r="I25" s="754"/>
      <c r="J25" s="755"/>
      <c r="K25" s="754"/>
      <c r="L25" s="755"/>
      <c r="M25" s="754"/>
      <c r="N25" s="755"/>
      <c r="O25" s="754"/>
      <c r="P25" s="755"/>
      <c r="Q25" s="754"/>
      <c r="R25" s="755"/>
      <c r="S25" s="754"/>
      <c r="T25" s="755"/>
      <c r="U25" s="754"/>
      <c r="V25" s="755"/>
      <c r="W25" s="754"/>
      <c r="X25" s="755"/>
      <c r="Y25" s="754"/>
      <c r="Z25" s="755"/>
      <c r="AA25" s="754"/>
      <c r="AB25" s="755"/>
      <c r="AC25" s="754"/>
      <c r="AD25" s="754"/>
      <c r="AE25" s="754"/>
      <c r="AF25" s="756"/>
      <c r="AG25" s="754"/>
      <c r="AH25" s="755"/>
      <c r="AI25" s="754"/>
      <c r="AJ25" s="755"/>
      <c r="AK25" s="754"/>
      <c r="AL25" s="754"/>
      <c r="AM25" s="754"/>
      <c r="AN25" s="754"/>
      <c r="AO25" s="754"/>
      <c r="AP25" s="755"/>
      <c r="AQ25" s="754"/>
      <c r="AR25" s="755"/>
      <c r="AS25" s="754"/>
      <c r="AT25" s="755"/>
      <c r="AU25" s="754"/>
      <c r="AV25" s="755"/>
      <c r="AW25" s="754"/>
      <c r="AY25" s="339"/>
      <c r="AZ25" s="339"/>
      <c r="BA25" s="339"/>
      <c r="BB25" s="863"/>
      <c r="BC25" s="864"/>
      <c r="BD25" s="863"/>
      <c r="BE25" s="864"/>
      <c r="BF25" s="865"/>
      <c r="BG25" s="865"/>
      <c r="BH25" s="865"/>
      <c r="BI25" s="865"/>
      <c r="BJ25" s="865"/>
      <c r="BK25" s="865"/>
      <c r="BL25" s="865"/>
      <c r="BM25" s="865"/>
      <c r="BN25" s="865"/>
      <c r="BO25" s="865"/>
      <c r="BP25" s="865"/>
      <c r="BQ25" s="865"/>
      <c r="BR25" s="865"/>
      <c r="BS25" s="865"/>
      <c r="BT25" s="865"/>
      <c r="BU25" s="865"/>
      <c r="BV25" s="865"/>
      <c r="BW25" s="865"/>
      <c r="BX25" s="865"/>
      <c r="BY25" s="865"/>
      <c r="BZ25" s="865"/>
      <c r="CA25" s="865"/>
      <c r="CB25" s="865"/>
      <c r="CC25" s="865"/>
      <c r="CD25" s="865"/>
      <c r="CE25" s="865"/>
      <c r="CF25" s="865"/>
      <c r="CG25" s="864"/>
      <c r="CH25" s="865"/>
      <c r="CI25" s="865"/>
      <c r="CJ25" s="865"/>
      <c r="CK25" s="865"/>
      <c r="CL25" s="865"/>
      <c r="CM25" s="864"/>
      <c r="CN25" s="865"/>
      <c r="CO25" s="864"/>
      <c r="CP25" s="865"/>
      <c r="CQ25" s="864"/>
      <c r="CR25" s="865"/>
      <c r="CS25" s="864"/>
    </row>
    <row r="26" spans="3:49" ht="12.75">
      <c r="C26" s="757" t="s">
        <v>30</v>
      </c>
      <c r="D26" s="758"/>
      <c r="E26" s="759"/>
      <c r="F26" s="760"/>
      <c r="G26" s="760"/>
      <c r="H26" s="760"/>
      <c r="I26" s="760"/>
      <c r="J26" s="760"/>
      <c r="K26" s="760"/>
      <c r="L26" s="760"/>
      <c r="M26" s="760"/>
      <c r="N26" s="760"/>
      <c r="O26" s="760"/>
      <c r="P26" s="760"/>
      <c r="Q26" s="760"/>
      <c r="R26" s="760"/>
      <c r="S26" s="760"/>
      <c r="T26" s="760"/>
      <c r="U26" s="761"/>
      <c r="V26" s="760"/>
      <c r="W26" s="761"/>
      <c r="X26" s="762"/>
      <c r="Y26" s="763"/>
      <c r="Z26" s="762"/>
      <c r="AA26" s="763"/>
      <c r="AB26" s="762"/>
      <c r="AC26" s="763"/>
      <c r="AD26" s="764"/>
      <c r="AE26" s="763"/>
      <c r="AF26" s="764"/>
      <c r="AG26" s="763"/>
      <c r="AH26" s="762"/>
      <c r="AI26" s="763"/>
      <c r="AJ26" s="762"/>
      <c r="AK26" s="763"/>
      <c r="AL26" s="764"/>
      <c r="AM26" s="763"/>
      <c r="AN26" s="764"/>
      <c r="AO26" s="763"/>
      <c r="AP26" s="762"/>
      <c r="AQ26" s="763"/>
      <c r="AR26" s="762"/>
      <c r="AS26" s="763"/>
      <c r="AT26" s="762"/>
      <c r="AU26" s="763"/>
      <c r="AV26" s="762"/>
      <c r="AW26" s="763"/>
    </row>
    <row r="27" spans="3:49" ht="15.75" customHeight="1">
      <c r="C27" s="766" t="s">
        <v>62</v>
      </c>
      <c r="D27" s="1106" t="s">
        <v>143</v>
      </c>
      <c r="E27" s="1106"/>
      <c r="F27" s="1106"/>
      <c r="G27" s="1106"/>
      <c r="H27" s="1106"/>
      <c r="I27" s="1106"/>
      <c r="J27" s="1106"/>
      <c r="K27" s="1106"/>
      <c r="L27" s="1106"/>
      <c r="M27" s="1106"/>
      <c r="N27" s="1106"/>
      <c r="O27" s="1106"/>
      <c r="P27" s="1106"/>
      <c r="Q27" s="1106"/>
      <c r="R27" s="1106"/>
      <c r="S27" s="1106"/>
      <c r="T27" s="1106"/>
      <c r="U27" s="1106"/>
      <c r="V27" s="1106"/>
      <c r="W27" s="1106"/>
      <c r="X27" s="1106"/>
      <c r="Y27" s="1106"/>
      <c r="Z27" s="1106"/>
      <c r="AA27" s="1106"/>
      <c r="AB27" s="1106"/>
      <c r="AC27" s="1106"/>
      <c r="AD27" s="1106"/>
      <c r="AE27" s="1106"/>
      <c r="AF27" s="1106"/>
      <c r="AG27" s="1106"/>
      <c r="AH27" s="1106"/>
      <c r="AI27" s="1106"/>
      <c r="AJ27" s="1106"/>
      <c r="AK27" s="1106"/>
      <c r="AL27" s="1113"/>
      <c r="AM27" s="1113"/>
      <c r="AN27" s="1113"/>
      <c r="AO27" s="1113"/>
      <c r="AP27" s="1113"/>
      <c r="AQ27" s="1113"/>
      <c r="AR27" s="1114"/>
      <c r="AS27" s="1114"/>
      <c r="AT27" s="1114"/>
      <c r="AU27" s="1114"/>
      <c r="AV27" s="1114"/>
      <c r="AW27" s="1114"/>
    </row>
    <row r="28" spans="3:49" ht="15" customHeight="1">
      <c r="C28" s="766" t="s">
        <v>62</v>
      </c>
      <c r="D28" s="1115" t="s">
        <v>265</v>
      </c>
      <c r="E28" s="1115"/>
      <c r="F28" s="1115"/>
      <c r="G28" s="1115"/>
      <c r="H28" s="1115"/>
      <c r="I28" s="1115"/>
      <c r="J28" s="1115"/>
      <c r="K28" s="1115"/>
      <c r="L28" s="1115"/>
      <c r="M28" s="1115"/>
      <c r="N28" s="1115"/>
      <c r="O28" s="1115"/>
      <c r="P28" s="1115"/>
      <c r="Q28" s="1115"/>
      <c r="R28" s="1115"/>
      <c r="S28" s="1115"/>
      <c r="T28" s="1115"/>
      <c r="U28" s="1115"/>
      <c r="V28" s="1115"/>
      <c r="W28" s="1115"/>
      <c r="X28" s="1115"/>
      <c r="Y28" s="1115"/>
      <c r="Z28" s="1115"/>
      <c r="AA28" s="1115"/>
      <c r="AB28" s="1115"/>
      <c r="AC28" s="1115"/>
      <c r="AD28" s="1115"/>
      <c r="AE28" s="1115"/>
      <c r="AF28" s="1115"/>
      <c r="AG28" s="1115"/>
      <c r="AH28" s="1115"/>
      <c r="AI28" s="1115"/>
      <c r="AJ28" s="1115"/>
      <c r="AK28" s="1115"/>
      <c r="AL28" s="1115"/>
      <c r="AM28" s="1115"/>
      <c r="AN28" s="1115"/>
      <c r="AO28" s="1115"/>
      <c r="AP28" s="1115"/>
      <c r="AQ28" s="1115"/>
      <c r="AR28" s="1114"/>
      <c r="AS28" s="1114"/>
      <c r="AT28" s="1114"/>
      <c r="AU28" s="1114"/>
      <c r="AV28" s="1114"/>
      <c r="AW28" s="1114"/>
    </row>
    <row r="29" spans="3:49" ht="10.5" customHeight="1">
      <c r="C29" s="766"/>
      <c r="D29" s="1106"/>
      <c r="E29" s="1106"/>
      <c r="F29" s="1106"/>
      <c r="G29" s="1106"/>
      <c r="H29" s="1106"/>
      <c r="I29" s="1106"/>
      <c r="J29" s="1106"/>
      <c r="K29" s="1106"/>
      <c r="L29" s="1106"/>
      <c r="M29" s="1106"/>
      <c r="N29" s="1106"/>
      <c r="O29" s="1106"/>
      <c r="P29" s="1106"/>
      <c r="Q29" s="1106"/>
      <c r="R29" s="1106"/>
      <c r="S29" s="1106"/>
      <c r="T29" s="1106"/>
      <c r="U29" s="1106"/>
      <c r="V29" s="1106"/>
      <c r="W29" s="1106"/>
      <c r="X29" s="1106"/>
      <c r="Y29" s="1106"/>
      <c r="Z29" s="1106"/>
      <c r="AA29" s="1106"/>
      <c r="AB29" s="1106"/>
      <c r="AC29" s="1106"/>
      <c r="AD29" s="1106"/>
      <c r="AE29" s="1106"/>
      <c r="AF29" s="1106"/>
      <c r="AG29" s="1106"/>
      <c r="AH29" s="1106"/>
      <c r="AI29" s="1106"/>
      <c r="AJ29" s="1106"/>
      <c r="AK29" s="1106"/>
      <c r="AL29" s="1107"/>
      <c r="AM29" s="1107"/>
      <c r="AN29" s="1107"/>
      <c r="AO29" s="1107"/>
      <c r="AP29" s="1107"/>
      <c r="AQ29" s="1107"/>
      <c r="AR29" s="1107"/>
      <c r="AS29" s="1107"/>
      <c r="AT29" s="1107"/>
      <c r="AU29" s="1107"/>
      <c r="AV29" s="1107"/>
      <c r="AW29" s="1107"/>
    </row>
    <row r="30" spans="3:49" ht="12">
      <c r="C30" s="767"/>
      <c r="D30" s="1108"/>
      <c r="E30" s="1108"/>
      <c r="F30" s="1108"/>
      <c r="G30" s="1108"/>
      <c r="H30" s="1108"/>
      <c r="I30" s="1108"/>
      <c r="J30" s="1108"/>
      <c r="K30" s="1108"/>
      <c r="L30" s="1108"/>
      <c r="M30" s="1108"/>
      <c r="N30" s="1108"/>
      <c r="O30" s="1108"/>
      <c r="P30" s="1108"/>
      <c r="Q30" s="1108"/>
      <c r="R30" s="1108"/>
      <c r="S30" s="1108"/>
      <c r="T30" s="1108"/>
      <c r="U30" s="1108"/>
      <c r="V30" s="1108"/>
      <c r="W30" s="1108"/>
      <c r="X30" s="1108"/>
      <c r="Y30" s="1108"/>
      <c r="Z30" s="1108"/>
      <c r="AA30" s="1108"/>
      <c r="AB30" s="1108"/>
      <c r="AC30" s="1108"/>
      <c r="AD30" s="1108"/>
      <c r="AE30" s="1108"/>
      <c r="AF30" s="1108"/>
      <c r="AG30" s="1108"/>
      <c r="AH30" s="1108"/>
      <c r="AI30" s="1108"/>
      <c r="AJ30" s="1108"/>
      <c r="AK30" s="1108"/>
      <c r="AL30" s="768"/>
      <c r="AM30" s="768"/>
      <c r="AN30" s="768"/>
      <c r="AO30" s="768"/>
      <c r="AP30" s="768"/>
      <c r="AQ30" s="768"/>
      <c r="AR30" s="768"/>
      <c r="AS30" s="768"/>
      <c r="AT30" s="768"/>
      <c r="AU30" s="768"/>
      <c r="AV30" s="768"/>
      <c r="AW30" s="768"/>
    </row>
    <row r="31" spans="2:49" ht="15.75" thickBot="1">
      <c r="B31" s="765">
        <v>2</v>
      </c>
      <c r="C31" s="769" t="s">
        <v>252</v>
      </c>
      <c r="D31" s="769"/>
      <c r="E31" s="769"/>
      <c r="F31" s="770"/>
      <c r="G31" s="771"/>
      <c r="H31" s="772"/>
      <c r="I31" s="771"/>
      <c r="J31" s="772"/>
      <c r="K31" s="771"/>
      <c r="L31" s="772"/>
      <c r="M31" s="771"/>
      <c r="N31" s="772"/>
      <c r="O31" s="771"/>
      <c r="P31" s="772"/>
      <c r="Q31" s="771"/>
      <c r="R31" s="772"/>
      <c r="S31" s="771"/>
      <c r="T31" s="772"/>
      <c r="U31" s="773"/>
      <c r="V31" s="772"/>
      <c r="W31" s="773"/>
      <c r="X31" s="772"/>
      <c r="Y31" s="773"/>
      <c r="Z31" s="772"/>
      <c r="AA31" s="773"/>
      <c r="AB31" s="772"/>
      <c r="AC31" s="773"/>
      <c r="AD31" s="771"/>
      <c r="AE31" s="773"/>
      <c r="AF31" s="771"/>
      <c r="AG31" s="773"/>
      <c r="AH31" s="727"/>
      <c r="AI31" s="774"/>
      <c r="AJ31" s="727"/>
      <c r="AK31" s="774"/>
      <c r="AL31" s="727"/>
      <c r="AM31" s="775"/>
      <c r="AN31" s="727"/>
      <c r="AO31" s="775"/>
      <c r="AP31" s="727"/>
      <c r="AQ31" s="775"/>
      <c r="AR31" s="727"/>
      <c r="AS31" s="775"/>
      <c r="AT31" s="727"/>
      <c r="AU31" s="775"/>
      <c r="AV31" s="727"/>
      <c r="AW31" s="775"/>
    </row>
    <row r="32" spans="3:49" ht="12.75">
      <c r="C32" s="802" t="s">
        <v>31</v>
      </c>
      <c r="D32" s="1109" t="s">
        <v>253</v>
      </c>
      <c r="E32" s="1109"/>
      <c r="F32" s="1109"/>
      <c r="G32" s="1109"/>
      <c r="H32" s="1109"/>
      <c r="I32" s="1109"/>
      <c r="J32" s="1109"/>
      <c r="K32" s="1109"/>
      <c r="L32" s="1109"/>
      <c r="M32" s="1109"/>
      <c r="N32" s="1109"/>
      <c r="O32" s="1109"/>
      <c r="P32" s="1109"/>
      <c r="Q32" s="1109"/>
      <c r="R32" s="1109"/>
      <c r="S32" s="1109"/>
      <c r="T32" s="1109"/>
      <c r="U32" s="1109"/>
      <c r="V32" s="1109"/>
      <c r="W32" s="1109"/>
      <c r="X32" s="1109"/>
      <c r="Y32" s="1109"/>
      <c r="Z32" s="1109"/>
      <c r="AA32" s="1109"/>
      <c r="AB32" s="1109"/>
      <c r="AC32" s="1109"/>
      <c r="AD32" s="1109"/>
      <c r="AE32" s="1109"/>
      <c r="AF32" s="1109"/>
      <c r="AG32" s="1109"/>
      <c r="AH32" s="1109"/>
      <c r="AI32" s="1109"/>
      <c r="AJ32" s="1109"/>
      <c r="AK32" s="1109"/>
      <c r="AL32" s="1109"/>
      <c r="AM32" s="1109"/>
      <c r="AN32" s="1109"/>
      <c r="AO32" s="1109"/>
      <c r="AP32" s="1109"/>
      <c r="AQ32" s="1109"/>
      <c r="AR32" s="1109"/>
      <c r="AS32" s="1109"/>
      <c r="AT32" s="1109"/>
      <c r="AU32" s="1109"/>
      <c r="AV32" s="1109"/>
      <c r="AW32" s="1109"/>
    </row>
    <row r="33" spans="3:49" ht="12">
      <c r="C33" s="790"/>
      <c r="D33" s="1053"/>
      <c r="E33" s="1053"/>
      <c r="F33" s="1053"/>
      <c r="G33" s="1053"/>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c r="AG33" s="1053"/>
      <c r="AH33" s="1053"/>
      <c r="AI33" s="1053"/>
      <c r="AJ33" s="1053"/>
      <c r="AK33" s="1053"/>
      <c r="AL33" s="1053"/>
      <c r="AM33" s="1053"/>
      <c r="AN33" s="1053"/>
      <c r="AO33" s="1053"/>
      <c r="AP33" s="1053"/>
      <c r="AQ33" s="1053"/>
      <c r="AR33" s="1053"/>
      <c r="AS33" s="1053"/>
      <c r="AT33" s="1053"/>
      <c r="AU33" s="1053"/>
      <c r="AV33" s="1053"/>
      <c r="AW33" s="1053"/>
    </row>
    <row r="34" spans="3:49" ht="12">
      <c r="C34" s="791"/>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1040"/>
      <c r="AK34" s="1040"/>
      <c r="AL34" s="1040"/>
      <c r="AM34" s="1040"/>
      <c r="AN34" s="1040"/>
      <c r="AO34" s="1040"/>
      <c r="AP34" s="1040"/>
      <c r="AQ34" s="1040"/>
      <c r="AR34" s="1040"/>
      <c r="AS34" s="1040"/>
      <c r="AT34" s="1040"/>
      <c r="AU34" s="1040"/>
      <c r="AV34" s="1040"/>
      <c r="AW34" s="1040"/>
    </row>
    <row r="35" spans="3:49" ht="12">
      <c r="C35" s="791"/>
      <c r="D35" s="1040"/>
      <c r="E35" s="1040"/>
      <c r="F35" s="1040"/>
      <c r="G35" s="1040"/>
      <c r="H35" s="1040"/>
      <c r="I35" s="1040"/>
      <c r="J35" s="10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1040"/>
      <c r="AK35" s="1040"/>
      <c r="AL35" s="1040"/>
      <c r="AM35" s="1040"/>
      <c r="AN35" s="1040"/>
      <c r="AO35" s="1040"/>
      <c r="AP35" s="1040"/>
      <c r="AQ35" s="1040"/>
      <c r="AR35" s="1040"/>
      <c r="AS35" s="1040"/>
      <c r="AT35" s="1040"/>
      <c r="AU35" s="1040"/>
      <c r="AV35" s="1040"/>
      <c r="AW35" s="1040"/>
    </row>
    <row r="36" spans="3:49" ht="12">
      <c r="C36" s="791"/>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row>
    <row r="37" spans="3:49" ht="12">
      <c r="C37" s="791"/>
      <c r="D37" s="1040"/>
      <c r="E37" s="1040"/>
      <c r="F37" s="1040"/>
      <c r="G37" s="1040"/>
      <c r="H37" s="1040"/>
      <c r="I37" s="1040"/>
      <c r="J37" s="10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040"/>
      <c r="AJ37" s="1040"/>
      <c r="AK37" s="1040"/>
      <c r="AL37" s="1040"/>
      <c r="AM37" s="1040"/>
      <c r="AN37" s="1040"/>
      <c r="AO37" s="1040"/>
      <c r="AP37" s="1040"/>
      <c r="AQ37" s="1040"/>
      <c r="AR37" s="1040"/>
      <c r="AS37" s="1040"/>
      <c r="AT37" s="1040"/>
      <c r="AU37" s="1040"/>
      <c r="AV37" s="1040"/>
      <c r="AW37" s="1040"/>
    </row>
    <row r="38" spans="3:49" ht="12">
      <c r="C38" s="791"/>
      <c r="D38" s="1040"/>
      <c r="E38" s="1040"/>
      <c r="F38" s="1040"/>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040"/>
      <c r="AJ38" s="1040"/>
      <c r="AK38" s="1040"/>
      <c r="AL38" s="1040"/>
      <c r="AM38" s="1040"/>
      <c r="AN38" s="1040"/>
      <c r="AO38" s="1040"/>
      <c r="AP38" s="1040"/>
      <c r="AQ38" s="1040"/>
      <c r="AR38" s="1040"/>
      <c r="AS38" s="1040"/>
      <c r="AT38" s="1040"/>
      <c r="AU38" s="1040"/>
      <c r="AV38" s="1040"/>
      <c r="AW38" s="1040"/>
    </row>
    <row r="39" spans="3:49" ht="12">
      <c r="C39" s="791"/>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L39" s="1040"/>
      <c r="AM39" s="1040"/>
      <c r="AN39" s="1040"/>
      <c r="AO39" s="1040"/>
      <c r="AP39" s="1040"/>
      <c r="AQ39" s="1040"/>
      <c r="AR39" s="1040"/>
      <c r="AS39" s="1040"/>
      <c r="AT39" s="1040"/>
      <c r="AU39" s="1040"/>
      <c r="AV39" s="1040"/>
      <c r="AW39" s="1040"/>
    </row>
    <row r="40" spans="3:49" ht="12">
      <c r="C40" s="791"/>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0"/>
      <c r="AK40" s="1040"/>
      <c r="AL40" s="1040"/>
      <c r="AM40" s="1040"/>
      <c r="AN40" s="1040"/>
      <c r="AO40" s="1040"/>
      <c r="AP40" s="1040"/>
      <c r="AQ40" s="1040"/>
      <c r="AR40" s="1040"/>
      <c r="AS40" s="1040"/>
      <c r="AT40" s="1040"/>
      <c r="AU40" s="1040"/>
      <c r="AV40" s="1040"/>
      <c r="AW40" s="1040"/>
    </row>
    <row r="41" spans="3:49" ht="12">
      <c r="C41" s="791"/>
      <c r="D41" s="1040"/>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040"/>
      <c r="AJ41" s="1040"/>
      <c r="AK41" s="1040"/>
      <c r="AL41" s="1040"/>
      <c r="AM41" s="1040"/>
      <c r="AN41" s="1040"/>
      <c r="AO41" s="1040"/>
      <c r="AP41" s="1040"/>
      <c r="AQ41" s="1040"/>
      <c r="AR41" s="1040"/>
      <c r="AS41" s="1040"/>
      <c r="AT41" s="1040"/>
      <c r="AU41" s="1040"/>
      <c r="AV41" s="1040"/>
      <c r="AW41" s="1040"/>
    </row>
    <row r="42" spans="3:49" ht="12">
      <c r="C42" s="791"/>
      <c r="D42" s="1040"/>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40"/>
      <c r="AH42" s="1040"/>
      <c r="AI42" s="1040"/>
      <c r="AJ42" s="1040"/>
      <c r="AK42" s="1040"/>
      <c r="AL42" s="1040"/>
      <c r="AM42" s="1040"/>
      <c r="AN42" s="1040"/>
      <c r="AO42" s="1040"/>
      <c r="AP42" s="1040"/>
      <c r="AQ42" s="1040"/>
      <c r="AR42" s="1040"/>
      <c r="AS42" s="1040"/>
      <c r="AT42" s="1040"/>
      <c r="AU42" s="1040"/>
      <c r="AV42" s="1040"/>
      <c r="AW42" s="1040"/>
    </row>
    <row r="43" spans="3:49" ht="12">
      <c r="C43" s="790"/>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row>
    <row r="44" spans="3:49" ht="12.75" thickBot="1">
      <c r="C44" s="796"/>
      <c r="D44" s="797"/>
      <c r="E44" s="797"/>
      <c r="F44" s="798"/>
      <c r="G44" s="799"/>
      <c r="H44" s="798"/>
      <c r="I44" s="799"/>
      <c r="J44" s="798"/>
      <c r="K44" s="799"/>
      <c r="L44" s="798"/>
      <c r="M44" s="799"/>
      <c r="N44" s="798"/>
      <c r="O44" s="799"/>
      <c r="P44" s="798"/>
      <c r="Q44" s="799"/>
      <c r="R44" s="798"/>
      <c r="S44" s="799"/>
      <c r="T44" s="798"/>
      <c r="U44" s="800"/>
      <c r="V44" s="798"/>
      <c r="W44" s="800"/>
      <c r="X44" s="798"/>
      <c r="Y44" s="800"/>
      <c r="Z44" s="798"/>
      <c r="AA44" s="800"/>
      <c r="AB44" s="798"/>
      <c r="AC44" s="800"/>
      <c r="AD44" s="799"/>
      <c r="AE44" s="800"/>
      <c r="AF44" s="799"/>
      <c r="AG44" s="800"/>
      <c r="AH44" s="798"/>
      <c r="AI44" s="800"/>
      <c r="AJ44" s="798"/>
      <c r="AK44" s="800"/>
      <c r="AL44" s="799"/>
      <c r="AM44" s="800"/>
      <c r="AN44" s="799"/>
      <c r="AO44" s="800"/>
      <c r="AP44" s="798"/>
      <c r="AQ44" s="800"/>
      <c r="AR44" s="798"/>
      <c r="AS44" s="800"/>
      <c r="AT44" s="798"/>
      <c r="AU44" s="800"/>
      <c r="AV44" s="798"/>
      <c r="AW44" s="800"/>
    </row>
  </sheetData>
  <sheetProtection sheet="1"/>
  <mergeCells count="22">
    <mergeCell ref="C1:E1"/>
    <mergeCell ref="C4:AO4"/>
    <mergeCell ref="D27:AW27"/>
    <mergeCell ref="D28:AW28"/>
    <mergeCell ref="K3:AI3"/>
    <mergeCell ref="BA1:CF1"/>
    <mergeCell ref="BD5:BE5"/>
    <mergeCell ref="AY7:CD7"/>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16" operator="containsText" stopIfTrue="1" text="&gt;">
      <formula>NOT(ISERROR(SEARCH("&gt;",BD9)))</formula>
    </cfRule>
  </conditionalFormatting>
  <printOptions/>
  <pageMargins left="0.7" right="0.7" top="0.75" bottom="0.75" header="0.3" footer="0.3"/>
  <pageSetup fitToHeight="0" fitToWidth="1" horizontalDpi="600" verticalDpi="600" orientation="landscape" paperSize="9" scale="57"/>
  <headerFooter>
    <oddFooter>&amp;CQuestionnaire UNSD/Programme des Nations Unies pour l'environnement 2020 sur les Statistiques de l’environnement - Section des déchets-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2020-10-30T15:02:35Z</cp:lastPrinted>
  <dcterms:created xsi:type="dcterms:W3CDTF">2007-10-15T14:10:24Z</dcterms:created>
  <dcterms:modified xsi:type="dcterms:W3CDTF">2023-07-20T16:39:30Z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4235200.00000000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ContentTypeId">
    <vt:lpwstr>0x0101002ACE9CB7B05C164D8080449E5E0CE91F</vt:lpwstr>
  </property>
  <property fmtid="{D5CDD505-2E9C-101B-9397-08002B2CF9AE}" pid="7" name="Time">
    <vt:lpwstr>No action</vt:lpwstr>
  </property>
  <property fmtid="{D5CDD505-2E9C-101B-9397-08002B2CF9AE}" pid="8" name="Image">
    <vt:lpwstr/>
  </property>
  <property fmtid="{D5CDD505-2E9C-101B-9397-08002B2CF9AE}" pid="9" name="lcf76f155ced4ddcb4097134ff3c332f">
    <vt:lpwstr/>
  </property>
  <property fmtid="{D5CDD505-2E9C-101B-9397-08002B2CF9AE}" pid="10" name="TaxCatchAll">
    <vt:lpwstr/>
  </property>
</Properties>
</file>